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SO 00 - VRN - vedlej..." sheetId="2" r:id="rId2"/>
    <sheet name="01 - SO 01 - dočasná přís..." sheetId="3" r:id="rId3"/>
    <sheet name="02 - SO 02 - U1 km 0,0000..." sheetId="4" r:id="rId4"/>
    <sheet name="03 - SO 03 - U2 km 0,0927..." sheetId="5" r:id="rId5"/>
    <sheet name="04 - SO 04 - U3 km 0,1027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'00 - SO 00 - VRN - vedlej...'!$C$79:$K$106</definedName>
    <definedName name="_xlnm.Print_Area" localSheetId="1">'00 - SO 00 - VRN - vedlej...'!$C$4:$J$39,'00 - SO 00 - VRN - vedlej...'!$C$45:$J$61,'00 - SO 00 - VRN - vedlej...'!$C$67:$K$106</definedName>
    <definedName name="_xlnm.Print_Titles" localSheetId="1">'00 - SO 00 - VRN - vedlej...'!$79:$79</definedName>
    <definedName name="_xlnm._FilterDatabase" localSheetId="2" hidden="1">'01 - SO 01 - dočasná přís...'!$C$84:$K$213</definedName>
    <definedName name="_xlnm.Print_Area" localSheetId="2">'01 - SO 01 - dočasná přís...'!$C$4:$J$39,'01 - SO 01 - dočasná přís...'!$C$45:$J$66,'01 - SO 01 - dočasná přís...'!$C$72:$K$213</definedName>
    <definedName name="_xlnm.Print_Titles" localSheetId="2">'01 - SO 01 - dočasná přís...'!$84:$84</definedName>
    <definedName name="_xlnm._FilterDatabase" localSheetId="3" hidden="1">'02 - SO 02 - U1 km 0,0000...'!$C$82:$K$209</definedName>
    <definedName name="_xlnm.Print_Area" localSheetId="3">'02 - SO 02 - U1 km 0,0000...'!$C$4:$J$39,'02 - SO 02 - U1 km 0,0000...'!$C$45:$J$64,'02 - SO 02 - U1 km 0,0000...'!$C$70:$K$209</definedName>
    <definedName name="_xlnm.Print_Titles" localSheetId="3">'02 - SO 02 - U1 km 0,0000...'!$82:$82</definedName>
    <definedName name="_xlnm._FilterDatabase" localSheetId="4" hidden="1">'03 - SO 03 - U2 km 0,0927...'!$C$88:$K$353</definedName>
    <definedName name="_xlnm.Print_Area" localSheetId="4">'03 - SO 03 - U2 km 0,0927...'!$C$4:$J$39,'03 - SO 03 - U2 km 0,0927...'!$C$45:$J$70,'03 - SO 03 - U2 km 0,0927...'!$C$76:$K$353</definedName>
    <definedName name="_xlnm.Print_Titles" localSheetId="4">'03 - SO 03 - U2 km 0,0927...'!$88:$88</definedName>
    <definedName name="_xlnm._FilterDatabase" localSheetId="5" hidden="1">'04 - SO 04 - U3 km 0,1027...'!$C$84:$K$237</definedName>
    <definedName name="_xlnm.Print_Area" localSheetId="5">'04 - SO 04 - U3 km 0,1027...'!$C$4:$J$39,'04 - SO 04 - U3 km 0,1027...'!$C$45:$J$66,'04 - SO 04 - U3 km 0,1027...'!$C$72:$K$237</definedName>
    <definedName name="_xlnm.Print_Titles" localSheetId="5">'04 - SO 04 - U3 km 0,1027...'!$84:$84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236"/>
  <c r="BH236"/>
  <c r="BG236"/>
  <c r="BF236"/>
  <c r="T236"/>
  <c r="T235"/>
  <c r="R236"/>
  <c r="R235"/>
  <c r="P236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5"/>
  <c r="BH185"/>
  <c r="BG185"/>
  <c r="BF185"/>
  <c r="T185"/>
  <c r="R185"/>
  <c r="P185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28"/>
  <c r="BH128"/>
  <c r="BG128"/>
  <c r="BF128"/>
  <c r="T128"/>
  <c r="R128"/>
  <c r="P128"/>
  <c r="BI123"/>
  <c r="BH123"/>
  <c r="BG123"/>
  <c r="BF123"/>
  <c r="T123"/>
  <c r="R123"/>
  <c r="P123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5" r="J210"/>
  <c r="J37"/>
  <c r="J36"/>
  <c i="1" r="AY58"/>
  <c i="5" r="J35"/>
  <c i="1" r="AX58"/>
  <c i="5" r="BI352"/>
  <c r="BH352"/>
  <c r="BG352"/>
  <c r="BF352"/>
  <c r="T352"/>
  <c r="T351"/>
  <c r="R352"/>
  <c r="R351"/>
  <c r="P352"/>
  <c r="P351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3"/>
  <c r="BH313"/>
  <c r="BG313"/>
  <c r="BF313"/>
  <c r="T313"/>
  <c r="R313"/>
  <c r="P313"/>
  <c r="BI312"/>
  <c r="BH312"/>
  <c r="BG312"/>
  <c r="BF312"/>
  <c r="T312"/>
  <c r="R312"/>
  <c r="P312"/>
  <c r="BI308"/>
  <c r="BH308"/>
  <c r="BG308"/>
  <c r="BF308"/>
  <c r="T308"/>
  <c r="R308"/>
  <c r="P308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4"/>
  <c r="BH284"/>
  <c r="BG284"/>
  <c r="BF284"/>
  <c r="T284"/>
  <c r="R284"/>
  <c r="P284"/>
  <c r="BI280"/>
  <c r="BH280"/>
  <c r="BG280"/>
  <c r="BF280"/>
  <c r="T280"/>
  <c r="R280"/>
  <c r="P280"/>
  <c r="BI271"/>
  <c r="BH271"/>
  <c r="BG271"/>
  <c r="BF271"/>
  <c r="T271"/>
  <c r="R271"/>
  <c r="P271"/>
  <c r="BI265"/>
  <c r="BH265"/>
  <c r="BG265"/>
  <c r="BF265"/>
  <c r="T265"/>
  <c r="R265"/>
  <c r="P265"/>
  <c r="BI261"/>
  <c r="BH261"/>
  <c r="BG261"/>
  <c r="BF261"/>
  <c r="T261"/>
  <c r="R261"/>
  <c r="P261"/>
  <c r="BI250"/>
  <c r="BH250"/>
  <c r="BG250"/>
  <c r="BF250"/>
  <c r="T250"/>
  <c r="R250"/>
  <c r="P250"/>
  <c r="BI241"/>
  <c r="BH241"/>
  <c r="BG241"/>
  <c r="BF241"/>
  <c r="T241"/>
  <c r="R241"/>
  <c r="P241"/>
  <c r="BI232"/>
  <c r="BH232"/>
  <c r="BG232"/>
  <c r="BF232"/>
  <c r="T232"/>
  <c r="R232"/>
  <c r="P232"/>
  <c r="BI223"/>
  <c r="BH223"/>
  <c r="BG223"/>
  <c r="BF223"/>
  <c r="T223"/>
  <c r="R223"/>
  <c r="P223"/>
  <c r="BI221"/>
  <c r="BH221"/>
  <c r="BG221"/>
  <c r="BF221"/>
  <c r="T221"/>
  <c r="R221"/>
  <c r="P221"/>
  <c r="BI212"/>
  <c r="BH212"/>
  <c r="BG212"/>
  <c r="BF212"/>
  <c r="T212"/>
  <c r="R212"/>
  <c r="P212"/>
  <c r="J62"/>
  <c r="BI208"/>
  <c r="BH208"/>
  <c r="BG208"/>
  <c r="BF208"/>
  <c r="T208"/>
  <c r="R208"/>
  <c r="P208"/>
  <c r="BI204"/>
  <c r="BH204"/>
  <c r="BG204"/>
  <c r="BF204"/>
  <c r="T204"/>
  <c r="R204"/>
  <c r="P204"/>
  <c r="BI196"/>
  <c r="BH196"/>
  <c r="BG196"/>
  <c r="BF196"/>
  <c r="T196"/>
  <c r="R196"/>
  <c r="P196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66"/>
  <c r="BH166"/>
  <c r="BG166"/>
  <c r="BF166"/>
  <c r="T166"/>
  <c r="R166"/>
  <c r="P166"/>
  <c r="BI158"/>
  <c r="BH158"/>
  <c r="BG158"/>
  <c r="BF158"/>
  <c r="T158"/>
  <c r="R158"/>
  <c r="P158"/>
  <c r="BI148"/>
  <c r="BH148"/>
  <c r="BG148"/>
  <c r="BF148"/>
  <c r="T148"/>
  <c r="R148"/>
  <c r="P148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5"/>
  <c r="BH125"/>
  <c r="BG125"/>
  <c r="BF125"/>
  <c r="T125"/>
  <c r="R125"/>
  <c r="P125"/>
  <c r="BI118"/>
  <c r="BH118"/>
  <c r="BG118"/>
  <c r="BF118"/>
  <c r="T118"/>
  <c r="R118"/>
  <c r="P118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79"/>
  <c i="4" r="J37"/>
  <c r="J36"/>
  <c i="1" r="AY57"/>
  <c i="4" r="J35"/>
  <c i="1" r="AX57"/>
  <c i="4" r="BI208"/>
  <c r="BH208"/>
  <c r="BG208"/>
  <c r="BF208"/>
  <c r="T208"/>
  <c r="T207"/>
  <c r="R208"/>
  <c r="R207"/>
  <c r="P208"/>
  <c r="P207"/>
  <c r="BI201"/>
  <c r="BH201"/>
  <c r="BG201"/>
  <c r="BF201"/>
  <c r="T201"/>
  <c r="R201"/>
  <c r="P201"/>
  <c r="BI196"/>
  <c r="BH196"/>
  <c r="BG196"/>
  <c r="BF196"/>
  <c r="T196"/>
  <c r="R196"/>
  <c r="P196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6"/>
  <c r="BH146"/>
  <c r="BG146"/>
  <c r="BF146"/>
  <c r="T146"/>
  <c r="R146"/>
  <c r="P146"/>
  <c r="BI141"/>
  <c r="BH141"/>
  <c r="BG141"/>
  <c r="BF141"/>
  <c r="T141"/>
  <c r="R141"/>
  <c r="P141"/>
  <c r="BI133"/>
  <c r="BH133"/>
  <c r="BG133"/>
  <c r="BF133"/>
  <c r="T133"/>
  <c r="R133"/>
  <c r="P133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3" r="J37"/>
  <c r="J36"/>
  <c i="1" r="AY56"/>
  <c i="3" r="J35"/>
  <c i="1" r="AX56"/>
  <c i="3" r="BI212"/>
  <c r="BH212"/>
  <c r="BG212"/>
  <c r="BF212"/>
  <c r="T212"/>
  <c r="T211"/>
  <c r="R212"/>
  <c r="R211"/>
  <c r="P212"/>
  <c r="P211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47"/>
  <c r="BH147"/>
  <c r="BG147"/>
  <c r="BF147"/>
  <c r="T147"/>
  <c r="R147"/>
  <c r="P147"/>
  <c r="BI139"/>
  <c r="BH139"/>
  <c r="BG139"/>
  <c r="BF139"/>
  <c r="T139"/>
  <c r="R139"/>
  <c r="P139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2" r="J37"/>
  <c r="J36"/>
  <c i="1" r="AY55"/>
  <c i="2" r="J35"/>
  <c i="1" r="AX55"/>
  <c i="2"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70"/>
  <c i="1" r="L50"/>
  <c r="AM50"/>
  <c r="AM49"/>
  <c r="L49"/>
  <c r="AM47"/>
  <c r="L47"/>
  <c r="L45"/>
  <c r="L44"/>
  <c i="2" r="BK104"/>
  <c r="BK102"/>
  <c r="J100"/>
  <c r="J90"/>
  <c r="BK84"/>
  <c r="BK90"/>
  <c r="J82"/>
  <c i="3" r="BK212"/>
  <c r="J199"/>
  <c r="J190"/>
  <c r="J165"/>
  <c r="BK159"/>
  <c r="BK139"/>
  <c r="J123"/>
  <c r="J93"/>
  <c r="BK209"/>
  <c r="BK199"/>
  <c r="BK190"/>
  <c r="BK165"/>
  <c r="J153"/>
  <c r="BK135"/>
  <c r="J109"/>
  <c r="BK93"/>
  <c i="4" r="J196"/>
  <c r="J176"/>
  <c r="BK161"/>
  <c r="BK141"/>
  <c r="J110"/>
  <c r="J98"/>
  <c r="J88"/>
  <c r="BK196"/>
  <c r="BK182"/>
  <c r="J169"/>
  <c r="BK153"/>
  <c r="J123"/>
  <c r="J114"/>
  <c r="J94"/>
  <c r="BK90"/>
  <c i="5" r="BK349"/>
  <c r="BK342"/>
  <c r="J338"/>
  <c r="J313"/>
  <c r="BK307"/>
  <c r="J294"/>
  <c r="J280"/>
  <c r="J241"/>
  <c r="BK212"/>
  <c r="J180"/>
  <c r="J148"/>
  <c r="BK132"/>
  <c r="J108"/>
  <c r="J96"/>
  <c r="J347"/>
  <c r="J333"/>
  <c r="J325"/>
  <c r="J312"/>
  <c r="BK294"/>
  <c r="BK280"/>
  <c r="J250"/>
  <c r="J212"/>
  <c r="J188"/>
  <c r="BK140"/>
  <c r="J132"/>
  <c i="6" r="J213"/>
  <c r="J195"/>
  <c r="J189"/>
  <c r="J158"/>
  <c r="J144"/>
  <c r="BK123"/>
  <c r="BK103"/>
  <c r="J95"/>
  <c r="BK93"/>
  <c r="BK213"/>
  <c r="BK195"/>
  <c r="J191"/>
  <c r="J170"/>
  <c r="BK148"/>
  <c r="J123"/>
  <c r="J115"/>
  <c r="BK101"/>
  <c r="J93"/>
  <c i="2" r="J104"/>
  <c r="BK100"/>
  <c r="J98"/>
  <c r="J96"/>
  <c r="J88"/>
  <c r="J92"/>
  <c r="J84"/>
  <c i="3" r="J203"/>
  <c r="J184"/>
  <c r="BK174"/>
  <c r="BK169"/>
  <c r="J163"/>
  <c r="BK147"/>
  <c r="J118"/>
  <c r="BK102"/>
  <c r="J88"/>
  <c r="J205"/>
  <c r="BK184"/>
  <c r="J169"/>
  <c r="J157"/>
  <c r="BK129"/>
  <c r="BK113"/>
  <c i="4" r="J201"/>
  <c r="J186"/>
  <c r="BK169"/>
  <c r="J157"/>
  <c r="J133"/>
  <c r="BK119"/>
  <c r="BK114"/>
  <c r="BK94"/>
  <c r="J90"/>
  <c r="BK201"/>
  <c r="J165"/>
  <c r="BK146"/>
  <c r="J127"/>
  <c r="BK110"/>
  <c r="BK98"/>
  <c i="5" r="BK352"/>
  <c r="BK340"/>
  <c r="BK329"/>
  <c r="BK312"/>
  <c r="J284"/>
  <c r="BK261"/>
  <c r="J223"/>
  <c r="J208"/>
  <c r="BK188"/>
  <c r="J176"/>
  <c r="J125"/>
  <c r="J112"/>
  <c r="BK92"/>
  <c r="BK344"/>
  <c r="BK338"/>
  <c r="J321"/>
  <c r="J317"/>
  <c r="BK308"/>
  <c r="BK298"/>
  <c r="J271"/>
  <c r="J261"/>
  <c r="BK232"/>
  <c r="BK208"/>
  <c r="BK204"/>
  <c r="J184"/>
  <c r="J116"/>
  <c r="BK106"/>
  <c r="J106"/>
  <c r="J100"/>
  <c r="J92"/>
  <c i="6" r="BK236"/>
  <c r="BK228"/>
  <c r="BK221"/>
  <c r="J209"/>
  <c r="BK197"/>
  <c r="BK179"/>
  <c r="J174"/>
  <c r="BK161"/>
  <c r="J138"/>
  <c r="BK119"/>
  <c r="BK107"/>
  <c r="J97"/>
  <c r="J236"/>
  <c r="J230"/>
  <c r="J221"/>
  <c r="BK209"/>
  <c r="J197"/>
  <c r="J179"/>
  <c r="BK166"/>
  <c r="BK158"/>
  <c r="BK134"/>
  <c r="J107"/>
  <c r="BK99"/>
  <c r="BK95"/>
  <c i="2" r="BK106"/>
  <c r="J102"/>
  <c r="BK96"/>
  <c r="BK94"/>
  <c r="J86"/>
  <c r="J94"/>
  <c r="BK86"/>
  <c i="3" r="J209"/>
  <c r="BK205"/>
  <c r="J195"/>
  <c r="BK178"/>
  <c r="BK153"/>
  <c r="J135"/>
  <c r="J113"/>
  <c r="J212"/>
  <c r="BK203"/>
  <c r="J174"/>
  <c r="J159"/>
  <c r="J147"/>
  <c r="BK118"/>
  <c r="J97"/>
  <c i="4" r="J208"/>
  <c r="J182"/>
  <c r="BK165"/>
  <c r="J153"/>
  <c r="BK127"/>
  <c r="J106"/>
  <c r="J92"/>
  <c r="BK208"/>
  <c r="BK186"/>
  <c r="BK180"/>
  <c r="J161"/>
  <c r="BK133"/>
  <c r="J118"/>
  <c r="BK106"/>
  <c r="BK92"/>
  <c r="BK88"/>
  <c i="5" r="J344"/>
  <c r="BK333"/>
  <c r="BK325"/>
  <c r="BK303"/>
  <c r="J290"/>
  <c r="BK265"/>
  <c r="J232"/>
  <c r="J204"/>
  <c r="J166"/>
  <c r="J140"/>
  <c r="J118"/>
  <c r="BK104"/>
  <c r="BK100"/>
  <c r="J352"/>
  <c r="J342"/>
  <c r="J329"/>
  <c r="BK317"/>
  <c r="J307"/>
  <c r="BK284"/>
  <c r="J265"/>
  <c r="BK223"/>
  <c r="BK196"/>
  <c r="BK180"/>
  <c r="BK158"/>
  <c r="BK118"/>
  <c r="BK112"/>
  <c i="6" r="J201"/>
  <c r="BK191"/>
  <c r="J166"/>
  <c r="J148"/>
  <c r="J134"/>
  <c r="BK115"/>
  <c r="J99"/>
  <c r="J88"/>
  <c r="BK201"/>
  <c r="BK185"/>
  <c r="J161"/>
  <c r="BK138"/>
  <c r="J119"/>
  <c r="J111"/>
  <c r="BK97"/>
  <c i="2" r="J106"/>
  <c r="BK103"/>
  <c r="J103"/>
  <c r="BK98"/>
  <c r="BK92"/>
  <c r="BK82"/>
  <c r="BK88"/>
  <c i="1" r="AS54"/>
  <c i="3" r="BK157"/>
  <c r="J129"/>
  <c r="BK109"/>
  <c r="BK97"/>
  <c r="BK195"/>
  <c r="J178"/>
  <c r="BK163"/>
  <c r="J139"/>
  <c r="BK123"/>
  <c r="J102"/>
  <c r="BK88"/>
  <c i="4" r="J190"/>
  <c r="J180"/>
  <c r="J146"/>
  <c r="BK123"/>
  <c r="BK118"/>
  <c r="BK102"/>
  <c r="BK86"/>
  <c r="BK190"/>
  <c r="BK176"/>
  <c r="BK157"/>
  <c r="J141"/>
  <c r="J119"/>
  <c r="J102"/>
  <c r="J86"/>
  <c i="5" r="BK347"/>
  <c r="BK336"/>
  <c r="BK321"/>
  <c r="J308"/>
  <c r="J298"/>
  <c r="BK271"/>
  <c r="BK250"/>
  <c r="J221"/>
  <c r="BK184"/>
  <c r="J158"/>
  <c r="J136"/>
  <c r="BK116"/>
  <c r="J102"/>
  <c r="J349"/>
  <c r="J340"/>
  <c r="J336"/>
  <c r="BK313"/>
  <c r="J303"/>
  <c r="BK290"/>
  <c r="BK241"/>
  <c r="BK221"/>
  <c r="J196"/>
  <c r="BK176"/>
  <c r="BK166"/>
  <c r="BK148"/>
  <c r="BK136"/>
  <c r="BK125"/>
  <c r="BK108"/>
  <c r="J104"/>
  <c r="BK102"/>
  <c r="BK96"/>
  <c i="6" r="BK233"/>
  <c r="BK230"/>
  <c r="J225"/>
  <c r="J217"/>
  <c r="J205"/>
  <c r="J185"/>
  <c r="BK170"/>
  <c r="BK153"/>
  <c r="J128"/>
  <c r="BK111"/>
  <c r="J101"/>
  <c r="J233"/>
  <c r="J228"/>
  <c r="BK225"/>
  <c r="BK217"/>
  <c r="BK205"/>
  <c r="BK189"/>
  <c r="BK174"/>
  <c r="J153"/>
  <c r="BK144"/>
  <c r="BK128"/>
  <c r="J103"/>
  <c r="BK88"/>
  <c i="2" l="1" r="BK81"/>
  <c r="J81"/>
  <c r="J60"/>
  <c r="R81"/>
  <c r="R80"/>
  <c i="3" r="BK87"/>
  <c r="J87"/>
  <c r="J61"/>
  <c r="T87"/>
  <c r="P173"/>
  <c r="R173"/>
  <c r="BK194"/>
  <c r="J194"/>
  <c r="J63"/>
  <c r="R194"/>
  <c r="BK204"/>
  <c r="J204"/>
  <c r="J64"/>
  <c r="T204"/>
  <c i="4" r="P85"/>
  <c r="R85"/>
  <c r="BK195"/>
  <c r="J195"/>
  <c r="J62"/>
  <c r="R195"/>
  <c i="5" r="BK211"/>
  <c r="J211"/>
  <c r="J63"/>
  <c r="R211"/>
  <c r="R91"/>
  <c r="BK260"/>
  <c r="J260"/>
  <c r="J64"/>
  <c r="T260"/>
  <c r="P289"/>
  <c r="R289"/>
  <c r="BK302"/>
  <c r="J302"/>
  <c r="J66"/>
  <c r="R302"/>
  <c r="P335"/>
  <c r="T335"/>
  <c r="P341"/>
  <c r="R341"/>
  <c i="6" r="P87"/>
  <c r="R87"/>
  <c r="BK160"/>
  <c r="J160"/>
  <c r="J62"/>
  <c r="R160"/>
  <c r="BK184"/>
  <c r="J184"/>
  <c r="J63"/>
  <c r="R184"/>
  <c r="BK227"/>
  <c r="J227"/>
  <c r="J64"/>
  <c r="R227"/>
  <c i="2" r="P81"/>
  <c r="P80"/>
  <c i="1" r="AU55"/>
  <c i="2" r="T81"/>
  <c r="T80"/>
  <c i="3" r="P87"/>
  <c r="R87"/>
  <c r="BK173"/>
  <c r="J173"/>
  <c r="J62"/>
  <c r="T173"/>
  <c r="P194"/>
  <c r="T194"/>
  <c r="P204"/>
  <c r="R204"/>
  <c i="4" r="BK85"/>
  <c r="J85"/>
  <c r="J61"/>
  <c r="T85"/>
  <c r="P195"/>
  <c r="T195"/>
  <c i="5" r="P211"/>
  <c r="P91"/>
  <c r="T211"/>
  <c r="T91"/>
  <c r="P260"/>
  <c r="R260"/>
  <c r="BK289"/>
  <c r="J289"/>
  <c r="J65"/>
  <c r="T289"/>
  <c r="P302"/>
  <c r="T302"/>
  <c r="BK335"/>
  <c r="J335"/>
  <c r="J67"/>
  <c r="R335"/>
  <c r="BK341"/>
  <c r="J341"/>
  <c r="J68"/>
  <c r="T341"/>
  <c i="6" r="BK87"/>
  <c r="J87"/>
  <c r="J61"/>
  <c r="T87"/>
  <c r="P160"/>
  <c r="T160"/>
  <c r="P184"/>
  <c r="T184"/>
  <c r="P227"/>
  <c r="T227"/>
  <c i="5" r="BK91"/>
  <c r="J91"/>
  <c r="J61"/>
  <c r="BK351"/>
  <c r="J351"/>
  <c r="J69"/>
  <c i="6" r="BK235"/>
  <c r="J235"/>
  <c r="J65"/>
  <c i="3" r="BK211"/>
  <c r="J211"/>
  <c r="J65"/>
  <c i="4" r="BK207"/>
  <c r="J207"/>
  <c r="J63"/>
  <c i="6" r="F55"/>
  <c r="E75"/>
  <c r="BE88"/>
  <c r="BE97"/>
  <c r="BE99"/>
  <c r="BE115"/>
  <c r="BE123"/>
  <c r="BE128"/>
  <c r="BE134"/>
  <c r="BE138"/>
  <c r="BE144"/>
  <c r="BE153"/>
  <c r="BE166"/>
  <c r="BE179"/>
  <c r="BE185"/>
  <c r="BE191"/>
  <c r="BE195"/>
  <c r="BE197"/>
  <c r="BE209"/>
  <c r="BE213"/>
  <c r="BE225"/>
  <c r="BE228"/>
  <c r="BE230"/>
  <c r="J52"/>
  <c r="BE93"/>
  <c r="BE95"/>
  <c r="BE101"/>
  <c r="BE103"/>
  <c r="BE107"/>
  <c r="BE111"/>
  <c r="BE119"/>
  <c r="BE148"/>
  <c r="BE158"/>
  <c r="BE161"/>
  <c r="BE170"/>
  <c r="BE174"/>
  <c r="BE189"/>
  <c r="BE201"/>
  <c r="BE205"/>
  <c r="BE217"/>
  <c r="BE221"/>
  <c r="BE233"/>
  <c r="BE236"/>
  <c i="4" r="BK84"/>
  <c r="BK83"/>
  <c r="J83"/>
  <c r="J59"/>
  <c i="5" r="E48"/>
  <c r="F55"/>
  <c r="J83"/>
  <c r="BE92"/>
  <c r="BE102"/>
  <c r="BE108"/>
  <c r="BE112"/>
  <c r="BE118"/>
  <c r="BE125"/>
  <c r="BE136"/>
  <c r="BE140"/>
  <c r="BE148"/>
  <c r="BE166"/>
  <c r="BE176"/>
  <c r="BE196"/>
  <c r="BE208"/>
  <c r="BE212"/>
  <c r="BE221"/>
  <c r="BE223"/>
  <c r="BE232"/>
  <c r="BE265"/>
  <c r="BE280"/>
  <c r="BE284"/>
  <c r="BE298"/>
  <c r="BE312"/>
  <c r="BE329"/>
  <c r="BE336"/>
  <c r="BE340"/>
  <c r="BE342"/>
  <c r="BE344"/>
  <c r="BE96"/>
  <c r="BE100"/>
  <c r="BE104"/>
  <c r="BE106"/>
  <c r="BE116"/>
  <c r="BE132"/>
  <c r="BE158"/>
  <c r="BE180"/>
  <c r="BE184"/>
  <c r="BE188"/>
  <c r="BE204"/>
  <c r="BE241"/>
  <c r="BE250"/>
  <c r="BE261"/>
  <c r="BE271"/>
  <c r="BE290"/>
  <c r="BE294"/>
  <c r="BE303"/>
  <c r="BE307"/>
  <c r="BE308"/>
  <c r="BE313"/>
  <c r="BE317"/>
  <c r="BE321"/>
  <c r="BE325"/>
  <c r="BE333"/>
  <c r="BE338"/>
  <c r="BE347"/>
  <c r="BE349"/>
  <c r="BE352"/>
  <c i="4" r="J52"/>
  <c r="F55"/>
  <c r="E73"/>
  <c r="BE88"/>
  <c r="BE90"/>
  <c r="BE102"/>
  <c r="BE106"/>
  <c r="BE114"/>
  <c r="BE127"/>
  <c r="BE133"/>
  <c r="BE141"/>
  <c r="BE146"/>
  <c r="BE153"/>
  <c r="BE157"/>
  <c r="BE176"/>
  <c r="BE190"/>
  <c r="BE196"/>
  <c r="BE86"/>
  <c r="BE92"/>
  <c r="BE94"/>
  <c r="BE98"/>
  <c r="BE110"/>
  <c r="BE118"/>
  <c r="BE119"/>
  <c r="BE123"/>
  <c r="BE161"/>
  <c r="BE165"/>
  <c r="BE169"/>
  <c r="BE180"/>
  <c r="BE182"/>
  <c r="BE186"/>
  <c r="BE201"/>
  <c r="BE208"/>
  <c i="3" r="J52"/>
  <c r="F82"/>
  <c r="BE88"/>
  <c r="BE109"/>
  <c r="BE113"/>
  <c r="BE118"/>
  <c r="BE135"/>
  <c r="BE157"/>
  <c r="BE163"/>
  <c r="BE165"/>
  <c r="BE169"/>
  <c r="BE190"/>
  <c r="BE195"/>
  <c r="BE209"/>
  <c r="BE212"/>
  <c r="E48"/>
  <c r="BE93"/>
  <c r="BE97"/>
  <c r="BE102"/>
  <c r="BE123"/>
  <c r="BE129"/>
  <c r="BE139"/>
  <c r="BE147"/>
  <c r="BE153"/>
  <c r="BE159"/>
  <c r="BE174"/>
  <c r="BE178"/>
  <c r="BE184"/>
  <c r="BE199"/>
  <c r="BE203"/>
  <c r="BE205"/>
  <c i="2" r="E48"/>
  <c r="J74"/>
  <c r="F77"/>
  <c r="BE86"/>
  <c r="BE92"/>
  <c r="BE82"/>
  <c r="BE84"/>
  <c r="BE88"/>
  <c r="BE90"/>
  <c r="BE94"/>
  <c r="BE96"/>
  <c r="BE98"/>
  <c r="BE100"/>
  <c r="BE102"/>
  <c r="BE103"/>
  <c r="BE104"/>
  <c r="BE106"/>
  <c r="F35"/>
  <c i="1" r="BB55"/>
  <c i="3" r="F36"/>
  <c i="1" r="BC56"/>
  <c i="4" r="F34"/>
  <c i="1" r="BA57"/>
  <c i="5" r="F34"/>
  <c i="1" r="BA58"/>
  <c i="6" r="J34"/>
  <c i="1" r="AW59"/>
  <c i="2" r="J34"/>
  <c i="1" r="AW55"/>
  <c i="2" r="F36"/>
  <c i="1" r="BC55"/>
  <c i="3" r="J34"/>
  <c i="1" r="AW56"/>
  <c i="4" r="J34"/>
  <c i="1" r="AW57"/>
  <c i="4" r="F35"/>
  <c i="1" r="BB57"/>
  <c i="5" r="J34"/>
  <c i="1" r="AW58"/>
  <c i="6" r="F34"/>
  <c i="1" r="BA59"/>
  <c i="6" r="F37"/>
  <c i="1" r="BD59"/>
  <c i="6" r="F36"/>
  <c i="1" r="BC59"/>
  <c i="2" r="F34"/>
  <c i="1" r="BA55"/>
  <c i="3" r="F35"/>
  <c i="1" r="BB56"/>
  <c i="4" r="F36"/>
  <c i="1" r="BC57"/>
  <c i="5" r="F35"/>
  <c i="1" r="BB58"/>
  <c i="5" r="F37"/>
  <c i="1" r="BD58"/>
  <c i="6" r="F35"/>
  <c i="1" r="BB59"/>
  <c i="2" r="F37"/>
  <c i="1" r="BD55"/>
  <c i="3" r="F34"/>
  <c i="1" r="BA56"/>
  <c i="3" r="F37"/>
  <c i="1" r="BD56"/>
  <c i="4" r="F37"/>
  <c i="1" r="BD57"/>
  <c i="5" r="F36"/>
  <c i="1" r="BC58"/>
  <c i="5" l="1" r="T90"/>
  <c r="T89"/>
  <c r="P90"/>
  <c r="P89"/>
  <c i="1" r="AU58"/>
  <c i="5" r="R90"/>
  <c r="R89"/>
  <c i="3" r="R86"/>
  <c r="R85"/>
  <c i="6" r="R86"/>
  <c r="R85"/>
  <c i="4" r="P84"/>
  <c r="P83"/>
  <c i="1" r="AU57"/>
  <c i="6" r="T86"/>
  <c r="T85"/>
  <c i="4" r="T84"/>
  <c r="T83"/>
  <c i="3" r="P86"/>
  <c r="P85"/>
  <c i="1" r="AU56"/>
  <c i="6" r="P86"/>
  <c r="P85"/>
  <c i="1" r="AU59"/>
  <c i="4" r="R84"/>
  <c r="R83"/>
  <c i="3" r="T86"/>
  <c r="T85"/>
  <c i="2" r="BK80"/>
  <c r="J80"/>
  <c r="J59"/>
  <c i="3" r="BK86"/>
  <c r="J86"/>
  <c r="J60"/>
  <c i="5" r="BK90"/>
  <c r="J90"/>
  <c r="J60"/>
  <c i="6" r="BK86"/>
  <c r="BK85"/>
  <c r="J85"/>
  <c r="J59"/>
  <c i="4" r="J84"/>
  <c r="J60"/>
  <c i="2" r="F33"/>
  <c i="1" r="AZ55"/>
  <c i="3" r="J33"/>
  <c i="1" r="AV56"/>
  <c r="AT56"/>
  <c i="4" r="J33"/>
  <c i="1" r="AV57"/>
  <c r="AT57"/>
  <c i="4" r="J30"/>
  <c i="1" r="AG57"/>
  <c i="5" r="J33"/>
  <c i="1" r="AV58"/>
  <c r="AT58"/>
  <c r="BB54"/>
  <c r="AX54"/>
  <c r="BD54"/>
  <c r="W33"/>
  <c i="6" r="J33"/>
  <c i="1" r="AV59"/>
  <c r="AT59"/>
  <c r="BA54"/>
  <c r="W30"/>
  <c i="2" r="J33"/>
  <c i="1" r="AV55"/>
  <c r="AT55"/>
  <c i="3" r="F33"/>
  <c i="1" r="AZ56"/>
  <c i="4" r="F33"/>
  <c i="1" r="AZ57"/>
  <c i="5" r="F33"/>
  <c i="1" r="AZ58"/>
  <c i="6" r="F33"/>
  <c i="1" r="AZ59"/>
  <c r="BC54"/>
  <c r="W32"/>
  <c i="6" l="1" r="J86"/>
  <c r="J60"/>
  <c i="3" r="BK85"/>
  <c r="J85"/>
  <c r="J59"/>
  <c i="5" r="BK89"/>
  <c r="J89"/>
  <c i="1" r="AN57"/>
  <c i="4" r="J39"/>
  <c i="2" r="J30"/>
  <c i="1" r="AG55"/>
  <c r="AW54"/>
  <c r="AK30"/>
  <c i="6" r="J30"/>
  <c i="1" r="AG59"/>
  <c r="W31"/>
  <c r="AU54"/>
  <c i="5" r="J30"/>
  <c i="1" r="AG58"/>
  <c r="AZ54"/>
  <c r="AV54"/>
  <c r="AK29"/>
  <c r="AY54"/>
  <c i="2" l="1" r="J39"/>
  <c i="6" r="J39"/>
  <c i="5" r="J39"/>
  <c r="J59"/>
  <c i="1" r="AN58"/>
  <c r="AN59"/>
  <c r="AN55"/>
  <c i="3" r="J30"/>
  <c i="1" r="AG56"/>
  <c r="AG54"/>
  <c r="AK26"/>
  <c r="AK35"/>
  <c r="W29"/>
  <c r="AT54"/>
  <c r="AN54"/>
  <c i="3" l="1" r="J39"/>
  <c i="1"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<sst xmlns="http://schemas.openxmlformats.org/spreadsheetml/2006/main">
  <si>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</si>
  <si>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</si>
  <si>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</si>
  <si>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</si>
  <si>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</si>
  <si>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{01b4c4ff-956b-4f4a-9317-69c4b73a9da3}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</si>
  <si>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</si>
  <si>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</si>
  <si>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</si>
  <si>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</si>
  <si>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</si>
  <si>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</si>
  <si>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</si>
  <si>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</si>
  <si>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123473_STA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</si>
  <si>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</si>
  <si>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</si>
  <si>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Bělá, ř.km 6,975 - 7,140, Boskovice, oprava koryta</t>
  </si>
  <si>
    <t>KSO:</t>
  </si>
  <si>
    <t/>
  </si>
  <si>
    <t>CC-CZ:</t>
  </si>
  <si>
    <t>Místo:</t>
  </si>
  <si>
    <t>Boskovice</t>
  </si>
  <si>
    <t>Datum:</t>
  </si>
  <si>
    <t>31. 10. 2023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</si>
  <si>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</si>
  <si>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</si>
  <si>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</si>
  <si>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</si>
  <si>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</si>
  <si>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</si>
  <si>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</si>
  <si>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</si>
  <si>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</si>
  <si>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</si>
  <si>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</si>
  <si>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</si>
  <si>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</si>
  <si>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</si>
  <si>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</si>
  <si>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</si>
  <si>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</si>
  <si>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</si>
  <si>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</si>
  <si>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</si>
  <si>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</si>
  <si>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</si>
  <si>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</si>
  <si>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</si>
  <si>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</si>
  <si>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</si>
  <si>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</si>
  <si>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</si>
  <si>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</si>
  <si>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</si>
  <si>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</si>
  <si>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</si>
  <si>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</si>
  <si>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</si>
  <si>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</si>
  <si>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</si>
  <si>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</si>
  <si>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</si>
  <si>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</si>
  <si>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</si>
  <si>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</si>
  <si>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</si>
  <si>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</si>
  <si>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</si>
  <si>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</si>
  <si>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</si>
  <si>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</si>
  <si>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</si>
  <si>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</si>
  <si>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</si>
  <si>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</si>
  <si>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</si>
  <si>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</si>
  <si>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</si>
  <si>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</si>
  <si>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</si>
  <si>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SO 00 - VRN - vedlejší rozpočtové náklady</t>
  </si>
  <si>
    <t>STA</t>
  </si>
  <si>
    <t>1</t>
  </si>
  <si>
    <t>{38fd6d3a-6552-4586-9a36-4dfb167524ba}</t>
  </si>
  <si>
    <t>2</t>
  </si>
  <si>
    <t>01</t>
  </si>
  <si>
    <t>SO 01 - dočasná přístupová komunikace</t>
  </si>
  <si>
    <t>{da9d9a6a-0b13-40c8-8489-c0ba89b2eda9}</t>
  </si>
  <si>
    <t>02</t>
  </si>
  <si>
    <t>SO 02 - U1 km 0,0000 - 0,0927</t>
  </si>
  <si>
    <t>{c609d386-d680-42b9-be55-aa6fcb4916da}</t>
  </si>
  <si>
    <t>03</t>
  </si>
  <si>
    <t>SO 03 - U2 km 0,0927 - 0,1027</t>
  </si>
  <si>
    <t>{e3666ef7-cf4d-421d-b362-d7da031095e2}</t>
  </si>
  <si>
    <t>04</t>
  </si>
  <si>
    <t>SO 04 - U3 km 0,1027 - 0,1513</t>
  </si>
  <si>
    <t>{6b613576-d2aa-4761-907c-674ede99f804}</t>
  </si>
  <si>
    <t>KRYCÍ LIST SOUPISU PRACÍ</t>
  </si>
  <si>
    <t>Objekt:</t>
  </si>
  <si>
    <t>00 - SO 00 - VRN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</si>
  <si>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</si>
  <si>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</si>
  <si>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</si>
  <si>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</si>
  <si>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</si>
  <si>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</si>
  <si>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</si>
  <si>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</si>
  <si>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</si>
  <si>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</si>
  <si>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</si>
  <si>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</si>
  <si>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</si>
  <si>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</si>
  <si>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</si>
  <si>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</si>
  <si>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</si>
  <si>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</si>
  <si>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</si>
  <si>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</si>
  <si>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</si>
  <si>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</si>
  <si>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</si>
  <si>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R007</t>
  </si>
  <si>
    <t xml:space="preserve">Uvedení ploch dotčených stavbou do původního stavu </t>
  </si>
  <si>
    <t>soubor</t>
  </si>
  <si>
    <t>4</t>
  </si>
  <si>
    <t>1828201805</t>
  </si>
  <si>
    <t>P</t>
  </si>
  <si>
    <t>Poznámka k položce:_x000d_
- všech užívaných ploch včetně případných oprav přístupových komunikací</t>
  </si>
  <si>
    <t>R01</t>
  </si>
  <si>
    <t>Vytyčení stavby</t>
  </si>
  <si>
    <t>28597147</t>
  </si>
  <si>
    <t xml:space="preserve">Poznámka k položce:_x000d_
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
- vytýčení bude provedeno geodetickou firmou na základě předané digitální formy situace stavby v JTSK a BPV.
- detailní vytýčení jednotlivých prvků stavebních objektů bude provedeno na základě předané projektové dokumentace k provádění stavby (rozměry prvků, výškové osazení).
</t>
  </si>
  <si>
    <t>3</t>
  </si>
  <si>
    <t>R02</t>
  </si>
  <si>
    <t>Zajištění a zabezpečení zařízení staveniště</t>
  </si>
  <si>
    <t>31089224</t>
  </si>
  <si>
    <t xml:space="preserve">Poznámka k položce:_x000d_
- zřízení, provoz a likvidace zařízení staveniště, včetně případných přípojek, přístupů, deponií apod.
- zajištění umístění štítku o povolení stavby
</t>
  </si>
  <si>
    <t>R04</t>
  </si>
  <si>
    <t>Zřízení sjezdu do koryta toku</t>
  </si>
  <si>
    <t>-1586491185</t>
  </si>
  <si>
    <t>Poznámka k položce:_x000d_
- včetně sjezdu ze stávající místní komunikace/silnice
- opevnění zahutněným kamenivem fr. 0-63 mm v tl. 0,3 m
- šířka sjezdu 3 m, délka 15 m</t>
  </si>
  <si>
    <t>R05</t>
  </si>
  <si>
    <t>Protokolární předání stavbou dotčených pozemků</t>
  </si>
  <si>
    <t>1053381305</t>
  </si>
  <si>
    <t xml:space="preserve">Poznámka k položce:_x000d_
- včetně komunikací, uvedených do původního stavu, zpět jejich vlastníkům
</t>
  </si>
  <si>
    <t>6</t>
  </si>
  <si>
    <t>R06</t>
  </si>
  <si>
    <t>Zpracování a předání dokumentace</t>
  </si>
  <si>
    <t>1069884665</t>
  </si>
  <si>
    <t>Poznámka k položce:_x000d_
- skutečného provedení stavby (2 paré + 1 v elektronické formě) objednateli a zaměření skutečného provedení stavby - geodetická část dokumentace (2 paré + 1 v elektronické formě) v rozsahu odpovídajícím příslušným právním předpisům, 
- pořízení fotodokumentace stavby</t>
  </si>
  <si>
    <t>7</t>
  </si>
  <si>
    <t>R19</t>
  </si>
  <si>
    <t>2x zkoušky pevnosti, mrazuvzdornosti a průsaku vod u betonových kcí</t>
  </si>
  <si>
    <t>836760682</t>
  </si>
  <si>
    <t>Poznámka k položce:_x000d_
- odběr vzorku pro stanovení a zajištění zkoušky krychelné pevnosti
- přizvat TDS stavby
- zkoušky budou provedeny akreditovanou laboratoří</t>
  </si>
  <si>
    <t>8</t>
  </si>
  <si>
    <t>R13</t>
  </si>
  <si>
    <t>Vytyčení inženýrských sítí</t>
  </si>
  <si>
    <t>-306004688</t>
  </si>
  <si>
    <t>Poznámka k položce:_x000d_
- vytýčení, zajištění, předání stávajícího vedení včetně veškerých předávacíh protokolů</t>
  </si>
  <si>
    <t>9</t>
  </si>
  <si>
    <t>R14</t>
  </si>
  <si>
    <t>Ochrana stávajících inženýrských sítí na staveništi</t>
  </si>
  <si>
    <t>-411785710</t>
  </si>
  <si>
    <t>Poznámka k položce:_x000d_
- 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
- včetně případných nutných dozorů správců dotčených sítí
- včetně dodržení podmínek správců inženýrských sítí, jako ruční výkopy v OP a opatření pro zajištění vedení</t>
  </si>
  <si>
    <t>10</t>
  </si>
  <si>
    <t>R16</t>
  </si>
  <si>
    <t>Zajištění plnění povinností dle zák. č. 309/2006 Sb.</t>
  </si>
  <si>
    <t>402000007</t>
  </si>
  <si>
    <t>Poznámka k položce:_x000d_
- především opatření vyplívající z plánu BOZP, havarijního a povoldňového plánu</t>
  </si>
  <si>
    <t>11</t>
  </si>
  <si>
    <t>R17</t>
  </si>
  <si>
    <t>Zpracování havarijního a povodňového plánu pro celou stavbu</t>
  </si>
  <si>
    <t>-1434886033</t>
  </si>
  <si>
    <t>12</t>
  </si>
  <si>
    <t>R18</t>
  </si>
  <si>
    <t>Kompletní pasportizace okolních pozemků, komunikací a budov před zahájením stavby</t>
  </si>
  <si>
    <t>1011424165</t>
  </si>
  <si>
    <t>13</t>
  </si>
  <si>
    <t>R21</t>
  </si>
  <si>
    <t>Čištění komunikací</t>
  </si>
  <si>
    <t>-10666598</t>
  </si>
  <si>
    <t>Poznámka k položce:_x000d_
- průběžné čištění komunikací v průběhu stavby</t>
  </si>
  <si>
    <t>14</t>
  </si>
  <si>
    <t>R26</t>
  </si>
  <si>
    <t>Zajištění rozborů pro výkopek dle platné legislativy pro jeho následnou manipulaci</t>
  </si>
  <si>
    <t>-883352967</t>
  </si>
  <si>
    <t>01 - SO 01 - dočasná přístupová komunikace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</si>
  <si>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</si>
  <si>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</si>
  <si>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</si>
  <si>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</si>
  <si>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</si>
  <si>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</si>
  <si>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>HSV</t>
  </si>
  <si>
    <t>Práce a dodávky HSV</t>
  </si>
  <si>
    <t>Zemní práce</t>
  </si>
  <si>
    <t>121151113</t>
  </si>
  <si>
    <t>Sejmutí ornice strojně při souvislé ploše přes 100 do 500 m2, tl. vrstvy do 200 mm</t>
  </si>
  <si>
    <t>m2</t>
  </si>
  <si>
    <t>CS ÚRS 2023 02</t>
  </si>
  <si>
    <t>-847517747</t>
  </si>
  <si>
    <t>Online PSC</t>
  </si>
  <si>
    <t>https://podminky.urs.cz/item/CS_URS_2023_02/121151113</t>
  </si>
  <si>
    <t>VV</t>
  </si>
  <si>
    <t>"komunikace+příkop"5*175</t>
  </si>
  <si>
    <t>"prostor mezi komunikací a břehem"140</t>
  </si>
  <si>
    <t>Součet</t>
  </si>
  <si>
    <t>122251104</t>
  </si>
  <si>
    <t>Odkopávky a prokopávky nezapažené strojně v hornině třídy těžitelnosti I skupiny 3 přes 100 do 500 m3</t>
  </si>
  <si>
    <t>m3</t>
  </si>
  <si>
    <t>-929950895</t>
  </si>
  <si>
    <t>https://podminky.urs.cz/item/CS_URS_2023_02/122251104</t>
  </si>
  <si>
    <t>"komunikace+příkop"175*5*0,1</t>
  </si>
  <si>
    <t>132351101</t>
  </si>
  <si>
    <t>Hloubení nezapažených rýh šířky do 800 mm strojně s urovnáním dna do předepsaného profilu a spádu v hornině třídy těžitelnosti II skupiny 4 do 20 m3</t>
  </si>
  <si>
    <t>-362949780</t>
  </si>
  <si>
    <t>https://podminky.urs.cz/item/CS_URS_2023_02/132351101</t>
  </si>
  <si>
    <t>"odvodnění - drenáž"5*8*1*0,5</t>
  </si>
  <si>
    <t>"vsakovací jáma"5*2*1*0,5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</si>
  <si>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</si>
  <si>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</si>
  <si>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632379462</t>
  </si>
  <si>
    <t>https://podminky.urs.cz/item/CS_URS_2023_02/162351104</t>
  </si>
  <si>
    <t>"ornice - komunikace+příkop"175*5*0,2</t>
  </si>
  <si>
    <t>"prostor mezi komunikací a břehem"140*0,2</t>
  </si>
  <si>
    <t>"zpětný zásyp - ornice pro ohumusování"140*0,2</t>
  </si>
  <si>
    <t>"odvodnění - drenáž - zpětný zásyp"5*8*0,9*0,5</t>
  </si>
  <si>
    <t>26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</si>
  <si>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</si>
  <si>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</si>
  <si>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-931361780</t>
  </si>
  <si>
    <t>https://podminky.urs.cz/item/CS_URS_2023_02/162751117</t>
  </si>
  <si>
    <t>27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</si>
  <si>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</si>
  <si>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</si>
  <si>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-1195421786</t>
  </si>
  <si>
    <t>https://podminky.urs.cz/item/CS_URS_2023_02/162751119</t>
  </si>
  <si>
    <t>87,5 * 6 " Přepočtené koeficientem množství</t>
  </si>
  <si>
    <t>28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</si>
  <si>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</si>
  <si>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</si>
  <si>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-1099965110</t>
  </si>
  <si>
    <t>https://podminky.urs.cz/item/CS_URS_2023_02/162751137</t>
  </si>
  <si>
    <t>29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</si>
  <si>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</si>
  <si>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</si>
  <si>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-1061376107</t>
  </si>
  <si>
    <t>https://podminky.urs.cz/item/CS_URS_2023_02/162751139</t>
  </si>
  <si>
    <t>25 * 7 " Přepočtené koeficientem množství</t>
  </si>
  <si>
    <t>20</t>
  </si>
  <si>
    <t>167151101</t>
  </si>
  <si>
    <t>Nakládání, skládání a překládání neulehlého výkopku nebo sypaniny strojně nakládání, množství do 100 m3, z horniny třídy těžitelnosti I, skupiny 1 až 3</t>
  </si>
  <si>
    <t>-258103979</t>
  </si>
  <si>
    <t>https://podminky.urs.cz/item/CS_URS_2023_02/167151101</t>
  </si>
  <si>
    <t>Poznámka k položce:_x000d_
- zpětný dovoz ornice pro ohumusování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</si>
  <si>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</si>
  <si>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</si>
  <si>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1904098580</t>
  </si>
  <si>
    <t>https://podminky.urs.cz/item/CS_URS_2023_02/171152101</t>
  </si>
  <si>
    <t>25</t>
  </si>
  <si>
    <t>171251201</t>
  </si>
  <si>
    <t>Uložení sypaniny na skládky nebo meziskládky bez hutnění s upravením uložené sypaniny do předepsaného tvaru</t>
  </si>
  <si>
    <t>-816416831</t>
  </si>
  <si>
    <t>https://podminky.urs.cz/item/CS_URS_2023_02/171251201</t>
  </si>
  <si>
    <t>"komunikace+příkop"5*175*0,1</t>
  </si>
  <si>
    <t>"ornice - komunikace+příkop"5*175*0,2</t>
  </si>
  <si>
    <t>"odvodnění - drenáž - zpětný zásyp"-5*8*0,9*0,5</t>
  </si>
  <si>
    <t>30</t>
  </si>
  <si>
    <t>R17001</t>
  </si>
  <si>
    <t>Poplatek za skládku</t>
  </si>
  <si>
    <t>t</t>
  </si>
  <si>
    <t>-12397338</t>
  </si>
  <si>
    <t>112,5 * 2,5 " 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</si>
  <si>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</si>
  <si>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</si>
  <si>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1960160816</t>
  </si>
  <si>
    <t>https://podminky.urs.cz/item/CS_URS_2023_02/175151101</t>
  </si>
  <si>
    <t>"drenážní potrubí"5*8*0,5*0,4</t>
  </si>
  <si>
    <t>M</t>
  </si>
  <si>
    <t>58333674</t>
  </si>
  <si>
    <t>kamenivo těžené hrubé frakce 16/32</t>
  </si>
  <si>
    <t>-1323222247</t>
  </si>
  <si>
    <t>8 * 2 " Přepočtené koeficientem množství</t>
  </si>
  <si>
    <t>180404111</t>
  </si>
  <si>
    <t>Založení hřišťového trávníku výsevem na vrstvě ornice</t>
  </si>
  <si>
    <t>-1438305951</t>
  </si>
  <si>
    <t>https://podminky.urs.cz/item/CS_URS_2023_02/180404111</t>
  </si>
  <si>
    <t>22</t>
  </si>
  <si>
    <t>00572410</t>
  </si>
  <si>
    <t>osivo směs travní parková</t>
  </si>
  <si>
    <t>kg</t>
  </si>
  <si>
    <t>1124487036</t>
  </si>
  <si>
    <t>140 * 0,02 " Přepočtené koeficientem množství</t>
  </si>
  <si>
    <t>23</t>
  </si>
  <si>
    <t>181351103</t>
  </si>
  <si>
    <t>Rozprostření a urovnání ornice v rovině nebo ve svahu sklonu do 1:5 strojně při souvislé ploše přes 100 do 500 m2, tl. vrstvy do 200 mm</t>
  </si>
  <si>
    <t>-2093708812</t>
  </si>
  <si>
    <t>https://podminky.urs.cz/item/CS_URS_2023_02/181351103</t>
  </si>
  <si>
    <t>24</t>
  </si>
  <si>
    <t>181951112</t>
  </si>
  <si>
    <t>Úprava pláně vyrovnáním výškových rozdílů strojně v hornině třídy těžitelnosti I, skupiny 1 až 3 se zhutněním</t>
  </si>
  <si>
    <t>995968229</t>
  </si>
  <si>
    <t>https://podminky.urs.cz/item/CS_URS_2023_02/181951112</t>
  </si>
  <si>
    <t>"komunikace"3,5*175</t>
  </si>
  <si>
    <t>Vodorovné konstrukce</t>
  </si>
  <si>
    <t>457531112</t>
  </si>
  <si>
    <t>Filtrační vrstvy jakékoliv tloušťky a sklonu z hrubého drceného kameniva bez zhutnění, frakce od 16-63 do 32-63 mm</t>
  </si>
  <si>
    <t>-784239593</t>
  </si>
  <si>
    <t>https://podminky.urs.cz/item/CS_URS_2023_02/457531112</t>
  </si>
  <si>
    <t>457971111</t>
  </si>
  <si>
    <t>Zřízení vrstvy z geotextilie s přesahem bez připevnění k podkladu, s potřebným dočasným zatěžováním včetně zakotvení okraje o sklonu do 10°, šířky geotextilie do 3 m</t>
  </si>
  <si>
    <t>1106043323</t>
  </si>
  <si>
    <t>https://podminky.urs.cz/item/CS_URS_2023_02/457971111</t>
  </si>
  <si>
    <t>"vsakovací jáma"5*7</t>
  </si>
  <si>
    <t>"drenážní potrubí"5*8*1,8</t>
  </si>
  <si>
    <t>"komunikace"175*3</t>
  </si>
  <si>
    <t>69311081</t>
  </si>
  <si>
    <t>geotextilie netkaná separační, ochranná, filtrační, drenážní PES 300g/m2</t>
  </si>
  <si>
    <t>-1591220870</t>
  </si>
  <si>
    <t>632 * 1,15 " Přepočtené koeficientem množství</t>
  </si>
  <si>
    <t>457979112</t>
  </si>
  <si>
    <t>Zřízení vrstvy z geotextilie s přesahem Příplatek k cenám za připevnění geotextilie k podkladu ocelovými skobami z betonářské oceli o sklonu do 10°, při počtu skob na 10 m2 plochy přes 4 do 8 ks</t>
  </si>
  <si>
    <t>-1844491674</t>
  </si>
  <si>
    <t>https://podminky.urs.cz/item/CS_URS_2023_02/457979112</t>
  </si>
  <si>
    <t>"vsakovací jáma"5*6</t>
  </si>
  <si>
    <t>Komunikace pozemní</t>
  </si>
  <si>
    <t>564871116</t>
  </si>
  <si>
    <t>Podklad ze štěrkodrti ŠD s rozprostřením a zhutněním plochy přes 100 m2, po zhutnění tl. 300 mm</t>
  </si>
  <si>
    <t>1917668545</t>
  </si>
  <si>
    <t>https://podminky.urs.cz/item/CS_URS_2023_02/564871116</t>
  </si>
  <si>
    <t>160*3,0</t>
  </si>
  <si>
    <t>584121109</t>
  </si>
  <si>
    <t>Osazení silničních dílců ze železového betonu s podkladem z kameniva těženého do tl. 40 mm jakéhokoliv druhu a velikosti, na plochu jednotlivě přes 15 do 50 m2</t>
  </si>
  <si>
    <t>1849922513</t>
  </si>
  <si>
    <t>https://podminky.urs.cz/item/CS_URS_2023_02/584121109</t>
  </si>
  <si>
    <t>"panely 300/100/15 - 15 ks"3*15</t>
  </si>
  <si>
    <t>16</t>
  </si>
  <si>
    <t>59381009</t>
  </si>
  <si>
    <t>panel silniční 3,00x1,00x0,15m</t>
  </si>
  <si>
    <t>kus</t>
  </si>
  <si>
    <t>-71114453</t>
  </si>
  <si>
    <t>Trubní vedení</t>
  </si>
  <si>
    <t>17</t>
  </si>
  <si>
    <t>871228111</t>
  </si>
  <si>
    <t>Kladení drenážního potrubí z plastických hmot do připravené rýhy z tvrdého PVC, průměru přes 90 do 150 mm</t>
  </si>
  <si>
    <t>m</t>
  </si>
  <si>
    <t>-1142342388</t>
  </si>
  <si>
    <t>https://podminky.urs.cz/item/CS_URS_2023_02/871228111</t>
  </si>
  <si>
    <t>5*(8+2)</t>
  </si>
  <si>
    <t>18</t>
  </si>
  <si>
    <t>28610448</t>
  </si>
  <si>
    <t>trubka drenážní systému sportovišť celoperforovaná tyčová PVC-U DN 100 TP</t>
  </si>
  <si>
    <t>777826155</t>
  </si>
  <si>
    <t>50 * 1,01 " Přepočtené koeficientem množství</t>
  </si>
  <si>
    <t>998</t>
  </si>
  <si>
    <t>Přesun hmot</t>
  </si>
  <si>
    <t>19</t>
  </si>
  <si>
    <t>998332011</t>
  </si>
  <si>
    <t>Přesun hmot pro úpravy vodních toků a kanály, hráze rybníků apod. dopravní vzdálenost do 500 m</t>
  </si>
  <si>
    <t>1483493854</t>
  </si>
  <si>
    <t>https://podminky.urs.cz/item/CS_URS_2023_02/998332011</t>
  </si>
  <si>
    <t>02 - SO 02 - U1 km 0,0000 - 0,0927</t>
  </si>
  <si>
    <t>115001106</t>
  </si>
  <si>
    <t>Převedení vody potrubím průměru DN přes 600 do 900</t>
  </si>
  <si>
    <t>-101023982</t>
  </si>
  <si>
    <t>https://podminky.urs.cz/item/CS_URS_2023_02/115001106</t>
  </si>
  <si>
    <t>39</t>
  </si>
  <si>
    <t>115101203</t>
  </si>
  <si>
    <t>Čerpání vody na dopravní výšku do 10 m s uvažovaným průměrným přítokem přes 1 000 do 2 000 l/min</t>
  </si>
  <si>
    <t>hod</t>
  </si>
  <si>
    <t>-677374945</t>
  </si>
  <si>
    <t>https://podminky.urs.cz/item/CS_URS_2023_02/115101203</t>
  </si>
  <si>
    <t>40</t>
  </si>
  <si>
    <t>115101303</t>
  </si>
  <si>
    <t>Pohotovost záložní čerpací soupravy pro dopravní výšku do 10 m s uvažovaným průměrným přítokem přes 1 000 do 2 000 l/min</t>
  </si>
  <si>
    <t>den</t>
  </si>
  <si>
    <t>1859656700</t>
  </si>
  <si>
    <t>https://podminky.urs.cz/item/CS_URS_2023_02/115101303</t>
  </si>
  <si>
    <t>R11001</t>
  </si>
  <si>
    <t>Zřízení hrázek pro převádění vody</t>
  </si>
  <si>
    <t>-870362397</t>
  </si>
  <si>
    <t>Poznámka k položce:_x000d_
- zemina pro hrázky použita z výkopů stavby
- kompletní manipulace se zeminou v rámci staveniště</t>
  </si>
  <si>
    <t>1429100876</t>
  </si>
  <si>
    <t>"ornice"92,7*2*3</t>
  </si>
  <si>
    <t>31</t>
  </si>
  <si>
    <t>114203104</t>
  </si>
  <si>
    <t>Rozebrání dlažeb nebo záhozů s naložením na dopravní prostředek záhozů, rovnanin a soustřeďovacích staveb provedených na sucho</t>
  </si>
  <si>
    <t>-1035005652</t>
  </si>
  <si>
    <t>https://podminky.urs.cz/item/CS_URS_2023_02/114203104</t>
  </si>
  <si>
    <t>"stávající opevnění"92,7*1,8*2*0,25</t>
  </si>
  <si>
    <t>122351104</t>
  </si>
  <si>
    <t>Odkopávky a prokopávky nezapažené strojně v hornině třídy těžitelnosti II skupiny 4 přes 100 do 500 m3</t>
  </si>
  <si>
    <t>865665920</t>
  </si>
  <si>
    <t>https://podminky.urs.cz/item/CS_URS_2023_02/122351104</t>
  </si>
  <si>
    <t>"dle kubaturového listu - 60%"408,13*0,6</t>
  </si>
  <si>
    <t>32</t>
  </si>
  <si>
    <t>122551104</t>
  </si>
  <si>
    <t>Odkopávky a prokopávky nezapažené strojně v hornině třídy těžitelnosti III skupiny 6 přes 100 do 500 m3</t>
  </si>
  <si>
    <t>1262468197</t>
  </si>
  <si>
    <t>https://podminky.urs.cz/item/CS_URS_2023_02/122551104</t>
  </si>
  <si>
    <t>"dle kubaturového listu - 40%"408,13*0,4</t>
  </si>
  <si>
    <t>132351104</t>
  </si>
  <si>
    <t>Hloubení nezapažených rýh šířky do 800 mm strojně s urovnáním dna do předepsaného profilu a spádu v hornině třídy těžitelnosti II skupiny 4 přes 100 m3</t>
  </si>
  <si>
    <t>1818565479</t>
  </si>
  <si>
    <t>https://podminky.urs.cz/item/CS_URS_2023_02/132351104</t>
  </si>
  <si>
    <t>"zajišťovací patka - 60%"92,7*2*0,86*0,6</t>
  </si>
  <si>
    <t>132551103</t>
  </si>
  <si>
    <t>Hloubení nezapažených rýh šířky do 800 mm strojně s urovnáním dna do předepsaného profilu a spádu v hornině třídy těžitelnosti III skupiny 6 přes 50 do 100 m3</t>
  </si>
  <si>
    <t>-1769913219</t>
  </si>
  <si>
    <t>https://podminky.urs.cz/item/CS_URS_2023_02/132551103</t>
  </si>
  <si>
    <t>"zajišťovací patka - skalní podloží - 40%"92,7*2*0,86*0,4</t>
  </si>
  <si>
    <t>38</t>
  </si>
  <si>
    <t>R13001</t>
  </si>
  <si>
    <t>Příplatek za ztížené podmínky provádění výkopových prací v blízkosti inženýrských sítí</t>
  </si>
  <si>
    <t>2106143263</t>
  </si>
  <si>
    <t>-1778472819</t>
  </si>
  <si>
    <t>"ornice na a z mezideponie"2*92,7*2*3*0,2</t>
  </si>
  <si>
    <t>33</t>
  </si>
  <si>
    <t>162351144</t>
  </si>
  <si>
    <t>Vodorovné přemístění výkopku nebo sypaniny po suchu na obvyklém dopravním prostředku, bez naložení výkopku, avšak se složením bez rozhrnutí z horniny třídy těžitelnosti III skupiny 6 a 7 na vzdálenost přes 500 do 1 000 m</t>
  </si>
  <si>
    <t>1545343258</t>
  </si>
  <si>
    <t>https://podminky.urs.cz/item/CS_URS_2023_02/162351144</t>
  </si>
  <si>
    <t>589375445</t>
  </si>
  <si>
    <t>"zpětný zásyp z mezideponie"-2*92,7*0,17</t>
  </si>
  <si>
    <t>750348301</t>
  </si>
  <si>
    <t>309,026 * 7 " Přepočtené koeficientem množství</t>
  </si>
  <si>
    <t>162751157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</si>
  <si>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</si>
  <si>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-1346346381</t>
  </si>
  <si>
    <t>https://podminky.urs.cz/item/CS_URS_2023_02/162751157</t>
  </si>
  <si>
    <t>162751159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</si>
  <si>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</si>
  <si>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962207416</t>
  </si>
  <si>
    <t>https://podminky.urs.cz/item/CS_URS_2023_02/162751159</t>
  </si>
  <si>
    <t>227,030 * 7 " Přepočtené koeficientem množství</t>
  </si>
  <si>
    <t>-1664600726</t>
  </si>
  <si>
    <t>"ornice z mezideponie"92,7*2*3*0,2</t>
  </si>
  <si>
    <t>34</t>
  </si>
  <si>
    <t>162351124</t>
  </si>
  <si>
    <t>Vodorovné přemístění výkopku nebo sypaniny po suchu na obvyklém dopravním prostředku, bez naložení výkopku, avšak se složením bez rozhrnutí z horniny třídy těžitelnosti II skupiny 4 a 5 na vzdálenost přes 500 do 1 000 m</t>
  </si>
  <si>
    <t>2001875732</t>
  </si>
  <si>
    <t>https://podminky.urs.cz/item/CS_URS_2023_02/162351124</t>
  </si>
  <si>
    <t>"zpětný zásyp z mezideponie"2*92,7*0,17</t>
  </si>
  <si>
    <t>35</t>
  </si>
  <si>
    <t>167151102</t>
  </si>
  <si>
    <t>Nakládání, skládání a překládání neulehlého výkopku nebo sypaniny strojně nakládání, množství do 100 m3, z horniny třídy těžitelnosti II, skupiny 4 a 5</t>
  </si>
  <si>
    <t>173561273</t>
  </si>
  <si>
    <t>https://podminky.urs.cz/item/CS_URS_2023_02/167151102</t>
  </si>
  <si>
    <t>36</t>
  </si>
  <si>
    <t>171151111</t>
  </si>
  <si>
    <t>Uložení sypanin do násypů strojně s rozprostřením sypaniny ve vrstvách a s hrubým urovnáním zhutněných z hornin nesoudržných sypkých</t>
  </si>
  <si>
    <t>1179085809</t>
  </si>
  <si>
    <t>https://podminky.urs.cz/item/CS_URS_2023_02/171151111</t>
  </si>
  <si>
    <t>1753932089</t>
  </si>
  <si>
    <t>"zajišťovací patka"92,7*2*0,86</t>
  </si>
  <si>
    <t>"dle kubaturového listu"408,13</t>
  </si>
  <si>
    <t>1476271194</t>
  </si>
  <si>
    <t>"ornice z mezideponie"92,7*2*3</t>
  </si>
  <si>
    <t>897189912</t>
  </si>
  <si>
    <t>556,2 * 0,02 " Přepočtené koeficientem množství</t>
  </si>
  <si>
    <t>182151111</t>
  </si>
  <si>
    <t>Svahování trvalých svahů do projektovaných profilů strojně s potřebným přemístěním výkopku při svahování v zářezech v hornině třídy těžitelnosti I, skupiny 1 až 3</t>
  </si>
  <si>
    <t>362955870</t>
  </si>
  <si>
    <t>https://podminky.urs.cz/item/CS_URS_2023_02/182151111</t>
  </si>
  <si>
    <t>92,7*2*3</t>
  </si>
  <si>
    <t>182351133</t>
  </si>
  <si>
    <t>Rozprostření a urovnání ornice ve svahu sklonu přes 1:5 strojně při souvislé ploše přes 500 m2, tl. vrstvy do 200 mm</t>
  </si>
  <si>
    <t>1823012662</t>
  </si>
  <si>
    <t>https://podminky.urs.cz/item/CS_URS_2023_02/182351133</t>
  </si>
  <si>
    <t>1749392361</t>
  </si>
  <si>
    <t>"zajišťovací patka"92,7*2*0,8</t>
  </si>
  <si>
    <t>"dle kubaturového listu"456,65</t>
  </si>
  <si>
    <t>604,97 * 2,5 " Přepočtené koeficientem množství</t>
  </si>
  <si>
    <t>37</t>
  </si>
  <si>
    <t>463211158</t>
  </si>
  <si>
    <t>Rovnanina z lomového kamene neupraveného pro podélné i příčné objekty objemu přes 3 m3 z kamene tříděného, s urovnáním líce a vyklínováním spár úlomky kamene hmotnost jednotlivých kamenů přes 500 kg</t>
  </si>
  <si>
    <t>1675681909</t>
  </si>
  <si>
    <t>https://podminky.urs.cz/item/CS_URS_2023_02/463211158</t>
  </si>
  <si>
    <t>"opevnění břehů"2*92,7*3,35*0,6</t>
  </si>
  <si>
    <t>"zapuštěná patka"2*92,7*0,86</t>
  </si>
  <si>
    <t>R46001</t>
  </si>
  <si>
    <t>Prolití konstrukce z kamene vrstvy z lomového kamene betonem C30/37 XF3 XC4 XA1</t>
  </si>
  <si>
    <t>995984741</t>
  </si>
  <si>
    <t>Poznámka k položce:_x000d_
- předpokládaný rozsah 50% opevnění
- předpokládaná mezerovitost 40%</t>
  </si>
  <si>
    <t>"prolití rovnaniny na skalním podloží betonem, předpoklad skalního podloží 40 %"</t>
  </si>
  <si>
    <t>"opevnění břehů" 2*92,7*3,35*0,6*0,5*0,4*0,4</t>
  </si>
  <si>
    <t>"zapuštěná patka"2*92,7*0,86*0,5*0,4*0,4</t>
  </si>
  <si>
    <t>-321113440</t>
  </si>
  <si>
    <t>03 - SO 03 - U2 km 0,0927 - 0,1027</t>
  </si>
  <si>
    <t xml:space="preserve">      3 - Svislé a kompletní konstrukce</t>
  </si>
  <si>
    <t xml:space="preserve">      32 - Konstrukce přehrad a opěrné zdi</t>
  </si>
  <si>
    <t xml:space="preserve">    9 - Ostatní konstrukce a práce, bourání</t>
  </si>
  <si>
    <t xml:space="preserve">    997 - Přesun sutě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</si>
  <si>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</si>
  <si>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</si>
  <si>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-1239638914</t>
  </si>
  <si>
    <t>https://podminky.urs.cz/item/CS_URS_2023_02/113106123</t>
  </si>
  <si>
    <t>"chodník u limigrafu"2</t>
  </si>
  <si>
    <t>114203103</t>
  </si>
  <si>
    <t>Rozebrání dlažeb nebo záhozů s naložením na dopravní prostředek dlažeb z lomového kamene nebo betonových tvárnic do cementové malty se spárami zalitými cementovou maltou</t>
  </si>
  <si>
    <t>570426115</t>
  </si>
  <si>
    <t>https://podminky.urs.cz/item/CS_URS_2023_02/114203103</t>
  </si>
  <si>
    <t>"opevnění břehů"2*10*3,35*0,5</t>
  </si>
  <si>
    <t>56</t>
  </si>
  <si>
    <t>470052865</t>
  </si>
  <si>
    <t>71</t>
  </si>
  <si>
    <t>-987340634</t>
  </si>
  <si>
    <t>72</t>
  </si>
  <si>
    <t>1075398971</t>
  </si>
  <si>
    <t>57</t>
  </si>
  <si>
    <t>-692195073</t>
  </si>
  <si>
    <t>129951113</t>
  </si>
  <si>
    <t>Bourání konstrukcí v odkopávkách a prokopávkách strojně s přemístěním suti na hromady na vzdálenost do 20 m nebo s naložením na dopravní prostředek ze zdiva kamenného, pro jakýkoliv druh kamene na maltu cementovou</t>
  </si>
  <si>
    <t>-1959572025</t>
  </si>
  <si>
    <t>https://podminky.urs.cz/item/CS_URS_2023_02/129951113</t>
  </si>
  <si>
    <t>"schody k limigrafu"7,7*1*0,5</t>
  </si>
  <si>
    <t>129951121</t>
  </si>
  <si>
    <t>Bourání konstrukcí v odkopávkách a prokopávkách strojně s přemístěním suti na hromady na vzdálenost do 20 m nebo s naložením na dopravní prostředek z betonu prostého neprokládaného</t>
  </si>
  <si>
    <t>-2077321311</t>
  </si>
  <si>
    <t>https://podminky.urs.cz/item/CS_URS_2023_02/129951121</t>
  </si>
  <si>
    <t>"opevnění dna"10*5*0,7</t>
  </si>
  <si>
    <t>61</t>
  </si>
  <si>
    <t>R12001</t>
  </si>
  <si>
    <t>Bourání objektu nátoku do limigrafu</t>
  </si>
  <si>
    <t>621028580</t>
  </si>
  <si>
    <t>Poznámka k položce:_x000d_
- kompletní odbourání celé konstrukce
- včetně likvidace dle platné legislativy</t>
  </si>
  <si>
    <t>63</t>
  </si>
  <si>
    <t>132351103</t>
  </si>
  <si>
    <t>Hloubení nezapažených rýh šířky do 800 mm strojně s urovnáním dna do předepsaného profilu a spádu v hornině třídy těžitelnosti II skupiny 4 přes 50 do 100 m3</t>
  </si>
  <si>
    <t>-294655393</t>
  </si>
  <si>
    <t>https://podminky.urs.cz/item/CS_URS_2023_02/132351103</t>
  </si>
  <si>
    <t>"zajišťovací patky - 60%"10*2*1,2*0,6</t>
  </si>
  <si>
    <t>"nátokový práh - 60%"31*4,2*0,6</t>
  </si>
  <si>
    <t>"zakončovací práh - 60%"5*1,6*0,6</t>
  </si>
  <si>
    <t>"prahy u limigrafu - 60%"3*7,4*1,1*0,6</t>
  </si>
  <si>
    <t>64</t>
  </si>
  <si>
    <t>132551104</t>
  </si>
  <si>
    <t>Hloubení nezapažených rýh šířky do 800 mm strojně s urovnáním dna do předepsaného profilu a spádu v hornině třídy těžitelnosti III skupiny 6 přes 100 m3</t>
  </si>
  <si>
    <t>538627571</t>
  </si>
  <si>
    <t>https://podminky.urs.cz/item/CS_URS_2023_02/132551104</t>
  </si>
  <si>
    <t>"zajišťovací patky - 40%"10*2*1,2*0,4</t>
  </si>
  <si>
    <t>"nátokový práh - 40%"31*4,2*0,4</t>
  </si>
  <si>
    <t>"zakončovací práh - 40%"5*1,6*0,4</t>
  </si>
  <si>
    <t>"prahy u limigrafu - 40%"3*7,4*1,1*0,4</t>
  </si>
  <si>
    <t>1500451541</t>
  </si>
  <si>
    <t>"zpětný zásyp - na a z mezideponie"2*60</t>
  </si>
  <si>
    <t>69</t>
  </si>
  <si>
    <t>766839759</t>
  </si>
  <si>
    <t>2029370383</t>
  </si>
  <si>
    <t>"zpětný zásyp"-60</t>
  </si>
  <si>
    <t>-615383511</t>
  </si>
  <si>
    <t>51,972 * 5 " Přepočtené koeficientem množství</t>
  </si>
  <si>
    <t>1206203519</t>
  </si>
  <si>
    <t>-1735353840</t>
  </si>
  <si>
    <t>14,648 * 5 " Přepočtené koeficientem množství</t>
  </si>
  <si>
    <t>-1979962551</t>
  </si>
  <si>
    <t>"zpětný zásyp"60</t>
  </si>
  <si>
    <t>68</t>
  </si>
  <si>
    <t>167151103</t>
  </si>
  <si>
    <t>Nakládání, skládání a překládání neulehlého výkopku nebo sypaniny strojně nakládání, množství do 100 m3, z horniny třídy těžitelnosti III, skupiny 6 a 7</t>
  </si>
  <si>
    <t>893969608</t>
  </si>
  <si>
    <t>https://podminky.urs.cz/item/CS_URS_2023_02/167151103</t>
  </si>
  <si>
    <t>1875842975</t>
  </si>
  <si>
    <t>"zpětný zásyp"120</t>
  </si>
  <si>
    <t>-1751366590</t>
  </si>
  <si>
    <t>"zajišťovací patky"10*2*1,2</t>
  </si>
  <si>
    <t>"nátokový práh"31*4,2</t>
  </si>
  <si>
    <t>"zakončovací práh"5*1,6</t>
  </si>
  <si>
    <t>"prahy u limigrafu"3*7,4*1,1</t>
  </si>
  <si>
    <t>"zpětný zásyp"-120</t>
  </si>
  <si>
    <t>70</t>
  </si>
  <si>
    <t>-1506602256</t>
  </si>
  <si>
    <t>66,62 * 2,5 " Přepočtené koeficientem množství</t>
  </si>
  <si>
    <t>-1374660024</t>
  </si>
  <si>
    <t>"RŠ1"0,3</t>
  </si>
  <si>
    <t>58337308</t>
  </si>
  <si>
    <t>štěrkopísek frakce 0/2</t>
  </si>
  <si>
    <t>-362698528</t>
  </si>
  <si>
    <t>0,3 * 2 " Přepočtené koeficientem množství</t>
  </si>
  <si>
    <t>Svislé a kompletní konstrukce</t>
  </si>
  <si>
    <t>Konstrukce přehrad a opěrné zdi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</si>
  <si>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</si>
  <si>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</si>
  <si>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314076624</t>
  </si>
  <si>
    <t>https://podminky.urs.cz/item/CS_URS_2023_02/321321116</t>
  </si>
  <si>
    <t>"nátokový práh"22*0,5</t>
  </si>
  <si>
    <t>"zajišťovací patka"2*9*1*0,5</t>
  </si>
  <si>
    <t>"opevnění dna"9*4*0,4</t>
  </si>
  <si>
    <t>"zakončovací práh"5*1*0,5</t>
  </si>
  <si>
    <t>"prahy limigrafu"7,7*1*0,3+0,75*0,35*0,8+7,7*1*0,96</t>
  </si>
  <si>
    <t>"nátokový objekt"1*1*0,7+0,6*(0,45+1+0,45)</t>
  </si>
  <si>
    <t>67</t>
  </si>
  <si>
    <t>R32004</t>
  </si>
  <si>
    <t>Těsnění pracovní spáry - D+M</t>
  </si>
  <si>
    <t>-1978645047</t>
  </si>
  <si>
    <t>Poznámka k položce:_x000d_
- bobtnavý těsnící pásek - dle specifikací v PD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</si>
  <si>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</si>
  <si>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</si>
  <si>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1863456471</t>
  </si>
  <si>
    <t>https://podminky.urs.cz/item/CS_URS_2023_02/321351010</t>
  </si>
  <si>
    <t>"nátokový práh"2*22+16,5*0,5</t>
  </si>
  <si>
    <t>"zajišťovací patka"2*(2*9+2*0,5)</t>
  </si>
  <si>
    <t>"opevnění dna"0</t>
  </si>
  <si>
    <t>"zakončovací práh"2*5+2*0,5</t>
  </si>
  <si>
    <t>"prahy limigrafu"(2*7,7*1+8,5*0,3)+(2*0,75*0,8)+(2*7,7*1+8,5*0,96)</t>
  </si>
  <si>
    <t>"nátokový objekt"4*1*0,7+4*0,7+2*0,6*0,6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</si>
  <si>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</si>
  <si>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</si>
  <si>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1457251308</t>
  </si>
  <si>
    <t>https://podminky.urs.cz/item/CS_URS_2023_02/321352010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</si>
  <si>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</si>
  <si>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</si>
  <si>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1732604779</t>
  </si>
  <si>
    <t>https://podminky.urs.cz/item/CS_URS_2023_02/321366111</t>
  </si>
  <si>
    <t>"nátokový práh"(31,5/0,1)*1,6*0,617/1000</t>
  </si>
  <si>
    <t>"zajišťovací patka"2*12/0,1*1,6*0,617/1000</t>
  </si>
  <si>
    <t>"opevnění dna"26/0,1*1,6*0,617/1000</t>
  </si>
  <si>
    <t>"zakončovací práh"12/0,1*1,6*0,617/1000</t>
  </si>
  <si>
    <t>"prahy limigrafu"17/0,1*1,4*0,617/1000+17/0,1*2,06*0,617/1000</t>
  </si>
  <si>
    <t>"nátokový objekt"6/0,1*1,2*0,617/1000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</si>
  <si>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</si>
  <si>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</si>
  <si>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1288498863</t>
  </si>
  <si>
    <t>https://podminky.urs.cz/item/CS_URS_2023_02/321368211</t>
  </si>
  <si>
    <t>"nátokový práh"(2*22)*1,1*12,34/1000</t>
  </si>
  <si>
    <t>"zajišťovací patka"(2*2*9)*1,1*12,34/1000</t>
  </si>
  <si>
    <t>"opevnění dna"2*4*9*1,1*12,34/1000</t>
  </si>
  <si>
    <t>"zakončovací práh"2*5*1,1*12,34/1000</t>
  </si>
  <si>
    <t>"prahy limigrafu"((2*7,5)+(2*0,75)+(2*7,5))*1,1*12,34/1000</t>
  </si>
  <si>
    <t>"nátokový objekt"(4*1*0,7+4*0,7+2*0,6*0,6)*1,1*12,34/1000</t>
  </si>
  <si>
    <t>"schodiště"7,5*0,75*1,1*12,34/1000</t>
  </si>
  <si>
    <t>434313115</t>
  </si>
  <si>
    <t>Schody z vibrolisovaných prefabrikátů na cementovou maltu, s vyspárováním se zřízením podkladních stupňů z betonu tř. C 20/25</t>
  </si>
  <si>
    <t>-756643827</t>
  </si>
  <si>
    <t>https://podminky.urs.cz/item/CS_URS_2023_02/434313115</t>
  </si>
  <si>
    <t>"šířka schodů 0,75 m, počet 23 ks"23*0,75</t>
  </si>
  <si>
    <t>451317124</t>
  </si>
  <si>
    <t>Podklad pod dlažbu z betonu prostého pro prostředí s mrazovými cykly tř. C 30/37 tl. přes 200 do 250 mm</t>
  </si>
  <si>
    <t>833405609</t>
  </si>
  <si>
    <t>https://podminky.urs.cz/item/CS_URS_2023_02/451317124</t>
  </si>
  <si>
    <t>"PB"(2,64*3,35)+(4,85*3,35)</t>
  </si>
  <si>
    <t>"LB"9,5*3,35</t>
  </si>
  <si>
    <t>"schodiště"7,7*0,75</t>
  </si>
  <si>
    <t>65</t>
  </si>
  <si>
    <t>452311141</t>
  </si>
  <si>
    <t>Podkladní a zajišťovací konstrukce z betonu prostého v otevřeném výkopu bez zvýšených nároků na prostředí desky pod potrubí, stoky a drobné objekty z betonu tř. C 16/20</t>
  </si>
  <si>
    <t>794533740</t>
  </si>
  <si>
    <t>https://podminky.urs.cz/item/CS_URS_2023_02/452311141</t>
  </si>
  <si>
    <t>"nátokový práh"12,7*0,7*0,1</t>
  </si>
  <si>
    <t>"zajišťovací patka"2*9*0,7*0,1</t>
  </si>
  <si>
    <t>"zakončovací práh"5,2*0,7*0,1</t>
  </si>
  <si>
    <t>"prahy limigrafu"7,7*0,5*0,1+7,7*1,16*0,1+0,75*0,1</t>
  </si>
  <si>
    <t>"nátokový objekt"1,3*1,2*0,1</t>
  </si>
  <si>
    <t>66</t>
  </si>
  <si>
    <t>424019999</t>
  </si>
  <si>
    <t>"opevnění dna" 5*2*1</t>
  </si>
  <si>
    <t>465511523</t>
  </si>
  <si>
    <t>Dlažba z lomového kamene upraveného vodorovná nebo plocha ve sklonu do 1:2 s dodáním hmot do cementové malty, s vyplněním spár a s vyspárováním cementovou maltou v ploše přes 20 m2, tl. 300 mm</t>
  </si>
  <si>
    <t>-931722319</t>
  </si>
  <si>
    <t>https://podminky.urs.cz/item/CS_URS_2023_02/465511523</t>
  </si>
  <si>
    <t>564751101</t>
  </si>
  <si>
    <t>Podklad nebo kryt z kameniva hrubého drceného vel. 32-63 mm s rozprostřením a zhutněním plochy jednotlivě do 100 m2, po zhutnění tl. 150 mm</t>
  </si>
  <si>
    <t>-1644653191</t>
  </si>
  <si>
    <t>https://podminky.urs.cz/item/CS_URS_2023_02/564751101</t>
  </si>
  <si>
    <t>"podsyp pod opevnění dna"2*9*4</t>
  </si>
  <si>
    <t>564851011</t>
  </si>
  <si>
    <t>Podklad ze štěrkodrti ŠD s rozprostřením a zhutněním plochy jednotlivě do 100 m2, po zhutnění tl. 150 mm</t>
  </si>
  <si>
    <t>-2136152121</t>
  </si>
  <si>
    <t>https://podminky.urs.cz/item/CS_URS_2023_02/564851011</t>
  </si>
  <si>
    <t>"pod zámkovou dlažbu"2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</si>
  <si>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</si>
  <si>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</si>
  <si>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-1477643364</t>
  </si>
  <si>
    <t>https://podminky.urs.cz/item/CS_URS_2023_02/596211110</t>
  </si>
  <si>
    <t>871313121</t>
  </si>
  <si>
    <t>Montáž kanalizačního potrubí z plastů z tvrdého PVC těsněných gumovým kroužkem v otevřeném výkopu ve sklonu do 20 % DN 160</t>
  </si>
  <si>
    <t>1510958658</t>
  </si>
  <si>
    <t>https://podminky.urs.cz/item/CS_URS_2023_02/871313121</t>
  </si>
  <si>
    <t>"RŠ1"2</t>
  </si>
  <si>
    <t>28611132</t>
  </si>
  <si>
    <t>trubka kanalizační PVC DN 160x2000mm SN4</t>
  </si>
  <si>
    <t>1406805415</t>
  </si>
  <si>
    <t>871373121</t>
  </si>
  <si>
    <t>Montáž kanalizačního potrubí z plastů z tvrdého PVC těsněných gumovým kroužkem v otevřeném výkopu ve sklonu do 20 % DN 315</t>
  </si>
  <si>
    <t>2045107666</t>
  </si>
  <si>
    <t>https://podminky.urs.cz/item/CS_URS_2023_02/871373121</t>
  </si>
  <si>
    <t>"napojení na limigraf"1</t>
  </si>
  <si>
    <t>41</t>
  </si>
  <si>
    <t>28611144</t>
  </si>
  <si>
    <t>trubka kanalizační PVC DN 315x2000mm SN4</t>
  </si>
  <si>
    <t>-1835994164</t>
  </si>
  <si>
    <t>42</t>
  </si>
  <si>
    <t>894812111</t>
  </si>
  <si>
    <t>Revizní a čistící šachta z polypropylenu PP pro hladké trouby DN 315 šachtové dno (DN šachty / DN trubního vedení) DN 315/150 přímý tok</t>
  </si>
  <si>
    <t>1056392911</t>
  </si>
  <si>
    <t>https://podminky.urs.cz/item/CS_URS_2023_02/894812111</t>
  </si>
  <si>
    <t>"RŠ1"1</t>
  </si>
  <si>
    <t>43</t>
  </si>
  <si>
    <t>894812131</t>
  </si>
  <si>
    <t>Revizní a čistící šachta z polypropylenu PP pro hladké trouby DN 315 roura šachtová korugovaná bez hrdla, světlé hloubky 1250 mm</t>
  </si>
  <si>
    <t>-727863884</t>
  </si>
  <si>
    <t>https://podminky.urs.cz/item/CS_URS_2023_02/894812131</t>
  </si>
  <si>
    <t>44</t>
  </si>
  <si>
    <t>894812155</t>
  </si>
  <si>
    <t>Revizní a čistící šachta z polypropylenu PP pro hladké trouby DN 315 poklop plastový pachotěsný s madlem</t>
  </si>
  <si>
    <t>1063005061</t>
  </si>
  <si>
    <t>https://podminky.urs.cz/item/CS_URS_2023_02/894812155</t>
  </si>
  <si>
    <t>45</t>
  </si>
  <si>
    <t>899633171</t>
  </si>
  <si>
    <t>Obetonování potrubí nebo zdiva stok betonem železovým v otevřeném výkopu bez zvláštních nároků na prostředí tř. C 30/37</t>
  </si>
  <si>
    <t>833216715</t>
  </si>
  <si>
    <t>https://podminky.urs.cz/item/CS_URS_2023_02/899633171</t>
  </si>
  <si>
    <t>"napojení na limigraf"1*0,8</t>
  </si>
  <si>
    <t>46</t>
  </si>
  <si>
    <t>899643111</t>
  </si>
  <si>
    <t>Bednění pro obetonování potrubí v otevřeném výkopu</t>
  </si>
  <si>
    <t>-1028203427</t>
  </si>
  <si>
    <t>https://podminky.urs.cz/item/CS_URS_2023_02/899643111</t>
  </si>
  <si>
    <t>"napojení na limigraf"1*1,16</t>
  </si>
  <si>
    <t>47</t>
  </si>
  <si>
    <t>R89001</t>
  </si>
  <si>
    <t>Napojení stávajícího potrubí do revizní šachty</t>
  </si>
  <si>
    <t>1767688324</t>
  </si>
  <si>
    <t>Poznámka k položce:_x000d_
- provedení otvoru do šachtové roury
- zatažení stávajícího potrubí min. 50 mm do šachtové roury
- utěsnění otvoru pomocí trvale pružného tmelu</t>
  </si>
  <si>
    <t>Ostatní konstrukce a práce, bourání</t>
  </si>
  <si>
    <t>49</t>
  </si>
  <si>
    <t>R93001</t>
  </si>
  <si>
    <t>Osazení vodočetné latě, pevného výškového bodu - D+M</t>
  </si>
  <si>
    <t>-746664023</t>
  </si>
  <si>
    <t xml:space="preserve">Poznámka k položce:_x000d_
- dle specifikace v projektové dokumentaci
- včetně ocelového profilu U160 s povrchovou úpravou
- včetně dubového trámku
- délka 6,3 m
- nulové čtení v nejnižším místě latě
-  šířka latě 150 mm
- lať bude vyrobena po přesném geodetickém zaměření prahu a profilu U160</t>
  </si>
  <si>
    <t>55</t>
  </si>
  <si>
    <t>R93002</t>
  </si>
  <si>
    <t>Chránička čidel LG stanice - dodávka</t>
  </si>
  <si>
    <t>-375795153</t>
  </si>
  <si>
    <t>Poznámka k položce:_x000d_
- specifikace dle výkresové přílohy D.9.
- včetně povrchové úpravy - viz. D.1.
- včetně chráničky čidel - kopoflex DN 50 dl. 10 m</t>
  </si>
  <si>
    <t>54</t>
  </si>
  <si>
    <t>R95394312</t>
  </si>
  <si>
    <t>Osazování kovových předmětů výrobků ostatních jinde neuvedených do betonu se zajištěním polohy k bednění či k výztuži před zabetonováním hmotnosti přes 200 kg/kus</t>
  </si>
  <si>
    <t>ks</t>
  </si>
  <si>
    <t>1083927603</t>
  </si>
  <si>
    <t>997</t>
  </si>
  <si>
    <t>Přesun sutě</t>
  </si>
  <si>
    <t>50</t>
  </si>
  <si>
    <t>997002511</t>
  </si>
  <si>
    <t>Vodorovné přemístění suti a vybouraných hmot bez naložení, se složením a hrubým urovnáním na vzdálenost do 1 km</t>
  </si>
  <si>
    <t>-889844977</t>
  </si>
  <si>
    <t>https://podminky.urs.cz/item/CS_URS_2023_02/997002511</t>
  </si>
  <si>
    <t>51</t>
  </si>
  <si>
    <t>997002519</t>
  </si>
  <si>
    <t>Vodorovné přemístění suti a vybouraných hmot bez naložení, se složením a hrubým urovnáním Příplatek k ceně za každý další i započatý 1 km přes 1 km</t>
  </si>
  <si>
    <t>-1423787544</t>
  </si>
  <si>
    <t>https://podminky.urs.cz/item/CS_URS_2023_02/997002519</t>
  </si>
  <si>
    <t>163,795 * 14 " Přepočtené koeficientem množství</t>
  </si>
  <si>
    <t>62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</si>
  <si>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</si>
  <si>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</si>
  <si>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1753474419</t>
  </si>
  <si>
    <t>https://podminky.urs.cz/item/CS_URS_2023_02/997013869</t>
  </si>
  <si>
    <t>52</t>
  </si>
  <si>
    <t>997013873</t>
  </si>
  <si>
    <t>Poplatek za uložení stavebního odpadu na recyklační skládce (skládkovné) zeminy a kamení zatříděného do Katalogu odpadů pod kódem 17 05 04</t>
  </si>
  <si>
    <t>1020094588</t>
  </si>
  <si>
    <t>https://podminky.urs.cz/item/CS_URS_2023_02/997013873</t>
  </si>
  <si>
    <t>53</t>
  </si>
  <si>
    <t>-1634095812</t>
  </si>
  <si>
    <t>04 - SO 04 - U3 km 0,1027 - 0,1513</t>
  </si>
  <si>
    <t>-1547504177</t>
  </si>
  <si>
    <t>"LB"44*3,35*0,5</t>
  </si>
  <si>
    <t>"PB"(21,5+4)*3,35*0,5</t>
  </si>
  <si>
    <t>-1231203866</t>
  </si>
  <si>
    <t>-1418368421</t>
  </si>
  <si>
    <t>1127182781</t>
  </si>
  <si>
    <t>971872419</t>
  </si>
  <si>
    <t>R11002</t>
  </si>
  <si>
    <t>Příplatek za rozplavení zajištění staveniště</t>
  </si>
  <si>
    <t>1891443987</t>
  </si>
  <si>
    <t>Poznámka k položce:_x000d_
- v případě zvýšených průtoků v rámci manipulací na VD Boskovice
- znovu vybudování ochranných hrázek a umístění potrubí pro převádění vody
- opatření po celou dobu stavby</t>
  </si>
  <si>
    <t>-1218470988</t>
  </si>
  <si>
    <t>"zajišťovací patka - 60%"0,6*(44+21,5+4)*0,86</t>
  </si>
  <si>
    <t>-570455907</t>
  </si>
  <si>
    <t>"zajišťovací patka - 40%"0,4*(44+21,5+4)*0,86</t>
  </si>
  <si>
    <t>1169760771</t>
  </si>
  <si>
    <t>"zpětný zásyp - z mezideponie"2*15</t>
  </si>
  <si>
    <t>-1430964752</t>
  </si>
  <si>
    <t>"zpětný zásyp - z mezideponie"15</t>
  </si>
  <si>
    <t>1290573314</t>
  </si>
  <si>
    <t>-677923213</t>
  </si>
  <si>
    <t>"zpětný zásyp - z mezideponie"-15</t>
  </si>
  <si>
    <t>106803907</t>
  </si>
  <si>
    <t>20,862 * 7 " Přepočtené koeficientem množství</t>
  </si>
  <si>
    <t>-528828177</t>
  </si>
  <si>
    <t>376578808</t>
  </si>
  <si>
    <t>23,908 * 7 " Přepočtené koeficientem množství</t>
  </si>
  <si>
    <t>-61063986</t>
  </si>
  <si>
    <t>"zajišťovací patka"(44+21,5+4)*0,86</t>
  </si>
  <si>
    <t>-1599130933</t>
  </si>
  <si>
    <t>44,77 * 2,5 " Přepočtené koeficientem množství</t>
  </si>
  <si>
    <t>-1997083483</t>
  </si>
  <si>
    <t>"RŠ2"0,5</t>
  </si>
  <si>
    <t>"RŠ"0,3</t>
  </si>
  <si>
    <t>1609465310</t>
  </si>
  <si>
    <t>0,8 * 2 " Přepočtené koeficientem množství</t>
  </si>
  <si>
    <t>-2138342733</t>
  </si>
  <si>
    <t>"LB"44*3,35</t>
  </si>
  <si>
    <t>"PB"(21,5+4)*3,35</t>
  </si>
  <si>
    <t>-111210386</t>
  </si>
  <si>
    <t>"zajišťovací patka"(44+21,5+4)*0,9</t>
  </si>
  <si>
    <t>-970582290</t>
  </si>
  <si>
    <t>Poznámka k položce:_x000d_
- předpokládaná mezerovitost 40%</t>
  </si>
  <si>
    <t>"zajišťovací patka"(44+21,5+4)*0,9*0,4</t>
  </si>
  <si>
    <t>-92293757</t>
  </si>
  <si>
    <t>R4601</t>
  </si>
  <si>
    <t>Příplatek za použití spárovací hmoty kamennou dlažbu a kamenný obklad</t>
  </si>
  <si>
    <t>-277409790</t>
  </si>
  <si>
    <t>Poznámka k položce:_x000d_
- spárovací hmota pro vrchní 3 cm výplně spár kamenné dlažby
- spárovací hmota 1-komponentní reprofilační malta s cementovým pojivem, zušlechtěná umělými hmotami a umělými vlákny, splňující požadavky ČSN EN 1504-3 třídy R4</t>
  </si>
  <si>
    <t>-2086164356</t>
  </si>
  <si>
    <t>"RŠ3"1</t>
  </si>
  <si>
    <t>-506886082</t>
  </si>
  <si>
    <t>1 * 1,03 " Přepočtené koeficientem množství</t>
  </si>
  <si>
    <t>-467558693</t>
  </si>
  <si>
    <t>"RŠ2"1</t>
  </si>
  <si>
    <t>-1153461782</t>
  </si>
  <si>
    <t>-1602428836</t>
  </si>
  <si>
    <t>-743030949</t>
  </si>
  <si>
    <t>1972385607</t>
  </si>
  <si>
    <t>894812332</t>
  </si>
  <si>
    <t>Revizní a čistící šachta z polypropylenu PP pro hladké trouby DN 600 roura šachtová korugovaná, světlé hloubky 2 000 mm</t>
  </si>
  <si>
    <t>2093363942</t>
  </si>
  <si>
    <t>https://podminky.urs.cz/item/CS_URS_2023_02/894812332</t>
  </si>
  <si>
    <t>894812336</t>
  </si>
  <si>
    <t>Revizní a čistící šachta z polypropylenu PP pro hladké trouby DN 600 šachtové dno (DN šachty / DN trubního vedení) DN 600/315 koncové</t>
  </si>
  <si>
    <t>-924708287</t>
  </si>
  <si>
    <t>https://podminky.urs.cz/item/CS_URS_2023_02/894812336</t>
  </si>
  <si>
    <t>894812339</t>
  </si>
  <si>
    <t>Revizní a čistící šachta z polypropylenu PP pro hladké trouby DN 600 Příplatek k cenám 2331 - 2334 za uříznutí šachtové roury</t>
  </si>
  <si>
    <t>744270269</t>
  </si>
  <si>
    <t>https://podminky.urs.cz/item/CS_URS_2023_02/894812339</t>
  </si>
  <si>
    <t>894812354</t>
  </si>
  <si>
    <t>Revizní a čistící šachta z polypropylenu PP pro hladké trouby DN 600 poklop (mříž) litinový pro třídu zatížení A15 s plastovým konusem</t>
  </si>
  <si>
    <t>-694777667</t>
  </si>
  <si>
    <t>https://podminky.urs.cz/item/CS_URS_2023_02/894812354</t>
  </si>
  <si>
    <t>385283824</t>
  </si>
  <si>
    <t>-818301716</t>
  </si>
  <si>
    <t>141437274</t>
  </si>
  <si>
    <t>221,185 * 14 " Přepočtené koeficientem množství</t>
  </si>
  <si>
    <t>-487755098</t>
  </si>
  <si>
    <t>-734543797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</si>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</sst>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1151113" TargetMode="External" /><Relationship Id="rId2" Type="http://schemas.openxmlformats.org/officeDocument/2006/relationships/hyperlink" Target="https://podminky.urs.cz/item/CS_URS_2023_02/122251104" TargetMode="External" /><Relationship Id="rId3" Type="http://schemas.openxmlformats.org/officeDocument/2006/relationships/hyperlink" Target="https://podminky.urs.cz/item/CS_URS_2023_02/132351101" TargetMode="External" /><Relationship Id="rId4" Type="http://schemas.openxmlformats.org/officeDocument/2006/relationships/hyperlink" Target="https://podminky.urs.cz/item/CS_URS_2023_02/162351104" TargetMode="External" /><Relationship Id="rId5" Type="http://schemas.openxmlformats.org/officeDocument/2006/relationships/hyperlink" Target="https://podminky.urs.cz/item/CS_URS_2023_02/162751117" TargetMode="External" /><Relationship Id="rId6" Type="http://schemas.openxmlformats.org/officeDocument/2006/relationships/hyperlink" Target="https://podminky.urs.cz/item/CS_URS_2023_02/162751119" TargetMode="External" /><Relationship Id="rId7" Type="http://schemas.openxmlformats.org/officeDocument/2006/relationships/hyperlink" Target="https://podminky.urs.cz/item/CS_URS_2023_02/162751137" TargetMode="External" /><Relationship Id="rId8" Type="http://schemas.openxmlformats.org/officeDocument/2006/relationships/hyperlink" Target="https://podminky.urs.cz/item/CS_URS_2023_02/162751139" TargetMode="External" /><Relationship Id="rId9" Type="http://schemas.openxmlformats.org/officeDocument/2006/relationships/hyperlink" Target="https://podminky.urs.cz/item/CS_URS_2023_02/167151101" TargetMode="External" /><Relationship Id="rId10" Type="http://schemas.openxmlformats.org/officeDocument/2006/relationships/hyperlink" Target="https://podminky.urs.cz/item/CS_URS_2023_02/171152101" TargetMode="External" /><Relationship Id="rId11" Type="http://schemas.openxmlformats.org/officeDocument/2006/relationships/hyperlink" Target="https://podminky.urs.cz/item/CS_URS_2023_02/171251201" TargetMode="External" /><Relationship Id="rId12" Type="http://schemas.openxmlformats.org/officeDocument/2006/relationships/hyperlink" Target="https://podminky.urs.cz/item/CS_URS_2023_02/175151101" TargetMode="External" /><Relationship Id="rId13" Type="http://schemas.openxmlformats.org/officeDocument/2006/relationships/hyperlink" Target="https://podminky.urs.cz/item/CS_URS_2023_02/180404111" TargetMode="External" /><Relationship Id="rId14" Type="http://schemas.openxmlformats.org/officeDocument/2006/relationships/hyperlink" Target="https://podminky.urs.cz/item/CS_URS_2023_02/181351103" TargetMode="External" /><Relationship Id="rId15" Type="http://schemas.openxmlformats.org/officeDocument/2006/relationships/hyperlink" Target="https://podminky.urs.cz/item/CS_URS_2023_02/181951112" TargetMode="External" /><Relationship Id="rId16" Type="http://schemas.openxmlformats.org/officeDocument/2006/relationships/hyperlink" Target="https://podminky.urs.cz/item/CS_URS_2023_02/457531112" TargetMode="External" /><Relationship Id="rId17" Type="http://schemas.openxmlformats.org/officeDocument/2006/relationships/hyperlink" Target="https://podminky.urs.cz/item/CS_URS_2023_02/457971111" TargetMode="External" /><Relationship Id="rId18" Type="http://schemas.openxmlformats.org/officeDocument/2006/relationships/hyperlink" Target="https://podminky.urs.cz/item/CS_URS_2023_02/457979112" TargetMode="External" /><Relationship Id="rId19" Type="http://schemas.openxmlformats.org/officeDocument/2006/relationships/hyperlink" Target="https://podminky.urs.cz/item/CS_URS_2023_02/564871116" TargetMode="External" /><Relationship Id="rId20" Type="http://schemas.openxmlformats.org/officeDocument/2006/relationships/hyperlink" Target="https://podminky.urs.cz/item/CS_URS_2023_02/584121109" TargetMode="External" /><Relationship Id="rId21" Type="http://schemas.openxmlformats.org/officeDocument/2006/relationships/hyperlink" Target="https://podminky.urs.cz/item/CS_URS_2023_02/871228111" TargetMode="External" /><Relationship Id="rId22" Type="http://schemas.openxmlformats.org/officeDocument/2006/relationships/hyperlink" Target="https://podminky.urs.cz/item/CS_URS_2023_02/99833201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5001106" TargetMode="External" /><Relationship Id="rId2" Type="http://schemas.openxmlformats.org/officeDocument/2006/relationships/hyperlink" Target="https://podminky.urs.cz/item/CS_URS_2023_02/115101203" TargetMode="External" /><Relationship Id="rId3" Type="http://schemas.openxmlformats.org/officeDocument/2006/relationships/hyperlink" Target="https://podminky.urs.cz/item/CS_URS_2023_02/115101303" TargetMode="External" /><Relationship Id="rId4" Type="http://schemas.openxmlformats.org/officeDocument/2006/relationships/hyperlink" Target="https://podminky.urs.cz/item/CS_URS_2023_02/121151113" TargetMode="External" /><Relationship Id="rId5" Type="http://schemas.openxmlformats.org/officeDocument/2006/relationships/hyperlink" Target="https://podminky.urs.cz/item/CS_URS_2023_02/114203104" TargetMode="External" /><Relationship Id="rId6" Type="http://schemas.openxmlformats.org/officeDocument/2006/relationships/hyperlink" Target="https://podminky.urs.cz/item/CS_URS_2023_02/122351104" TargetMode="External" /><Relationship Id="rId7" Type="http://schemas.openxmlformats.org/officeDocument/2006/relationships/hyperlink" Target="https://podminky.urs.cz/item/CS_URS_2023_02/122551104" TargetMode="External" /><Relationship Id="rId8" Type="http://schemas.openxmlformats.org/officeDocument/2006/relationships/hyperlink" Target="https://podminky.urs.cz/item/CS_URS_2023_02/132351104" TargetMode="External" /><Relationship Id="rId9" Type="http://schemas.openxmlformats.org/officeDocument/2006/relationships/hyperlink" Target="https://podminky.urs.cz/item/CS_URS_2023_02/132551103" TargetMode="External" /><Relationship Id="rId10" Type="http://schemas.openxmlformats.org/officeDocument/2006/relationships/hyperlink" Target="https://podminky.urs.cz/item/CS_URS_2023_02/162351104" TargetMode="External" /><Relationship Id="rId11" Type="http://schemas.openxmlformats.org/officeDocument/2006/relationships/hyperlink" Target="https://podminky.urs.cz/item/CS_URS_2023_02/162351144" TargetMode="External" /><Relationship Id="rId12" Type="http://schemas.openxmlformats.org/officeDocument/2006/relationships/hyperlink" Target="https://podminky.urs.cz/item/CS_URS_2023_02/162751137" TargetMode="External" /><Relationship Id="rId13" Type="http://schemas.openxmlformats.org/officeDocument/2006/relationships/hyperlink" Target="https://podminky.urs.cz/item/CS_URS_2023_02/162751139" TargetMode="External" /><Relationship Id="rId14" Type="http://schemas.openxmlformats.org/officeDocument/2006/relationships/hyperlink" Target="https://podminky.urs.cz/item/CS_URS_2023_02/162751157" TargetMode="External" /><Relationship Id="rId15" Type="http://schemas.openxmlformats.org/officeDocument/2006/relationships/hyperlink" Target="https://podminky.urs.cz/item/CS_URS_2023_02/162751159" TargetMode="External" /><Relationship Id="rId16" Type="http://schemas.openxmlformats.org/officeDocument/2006/relationships/hyperlink" Target="https://podminky.urs.cz/item/CS_URS_2023_02/167151101" TargetMode="External" /><Relationship Id="rId17" Type="http://schemas.openxmlformats.org/officeDocument/2006/relationships/hyperlink" Target="https://podminky.urs.cz/item/CS_URS_2023_02/162351124" TargetMode="External" /><Relationship Id="rId18" Type="http://schemas.openxmlformats.org/officeDocument/2006/relationships/hyperlink" Target="https://podminky.urs.cz/item/CS_URS_2023_02/167151102" TargetMode="External" /><Relationship Id="rId19" Type="http://schemas.openxmlformats.org/officeDocument/2006/relationships/hyperlink" Target="https://podminky.urs.cz/item/CS_URS_2023_02/171151111" TargetMode="External" /><Relationship Id="rId20" Type="http://schemas.openxmlformats.org/officeDocument/2006/relationships/hyperlink" Target="https://podminky.urs.cz/item/CS_URS_2023_02/171251201" TargetMode="External" /><Relationship Id="rId21" Type="http://schemas.openxmlformats.org/officeDocument/2006/relationships/hyperlink" Target="https://podminky.urs.cz/item/CS_URS_2023_02/180404111" TargetMode="External" /><Relationship Id="rId22" Type="http://schemas.openxmlformats.org/officeDocument/2006/relationships/hyperlink" Target="https://podminky.urs.cz/item/CS_URS_2023_02/182151111" TargetMode="External" /><Relationship Id="rId23" Type="http://schemas.openxmlformats.org/officeDocument/2006/relationships/hyperlink" Target="https://podminky.urs.cz/item/CS_URS_2023_02/182351133" TargetMode="External" /><Relationship Id="rId24" Type="http://schemas.openxmlformats.org/officeDocument/2006/relationships/hyperlink" Target="https://podminky.urs.cz/item/CS_URS_2023_02/463211158" TargetMode="External" /><Relationship Id="rId25" Type="http://schemas.openxmlformats.org/officeDocument/2006/relationships/hyperlink" Target="https://podminky.urs.cz/item/CS_URS_2023_02/998332011" TargetMode="External" /><Relationship Id="rId2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06123" TargetMode="External" /><Relationship Id="rId2" Type="http://schemas.openxmlformats.org/officeDocument/2006/relationships/hyperlink" Target="https://podminky.urs.cz/item/CS_URS_2023_02/114203103" TargetMode="External" /><Relationship Id="rId3" Type="http://schemas.openxmlformats.org/officeDocument/2006/relationships/hyperlink" Target="https://podminky.urs.cz/item/CS_URS_2023_02/115001106" TargetMode="External" /><Relationship Id="rId4" Type="http://schemas.openxmlformats.org/officeDocument/2006/relationships/hyperlink" Target="https://podminky.urs.cz/item/CS_URS_2023_02/115101203" TargetMode="External" /><Relationship Id="rId5" Type="http://schemas.openxmlformats.org/officeDocument/2006/relationships/hyperlink" Target="https://podminky.urs.cz/item/CS_URS_2023_02/115101303" TargetMode="External" /><Relationship Id="rId6" Type="http://schemas.openxmlformats.org/officeDocument/2006/relationships/hyperlink" Target="https://podminky.urs.cz/item/CS_URS_2023_02/129951113" TargetMode="External" /><Relationship Id="rId7" Type="http://schemas.openxmlformats.org/officeDocument/2006/relationships/hyperlink" Target="https://podminky.urs.cz/item/CS_URS_2023_02/129951121" TargetMode="External" /><Relationship Id="rId8" Type="http://schemas.openxmlformats.org/officeDocument/2006/relationships/hyperlink" Target="https://podminky.urs.cz/item/CS_URS_2023_02/132351103" TargetMode="External" /><Relationship Id="rId9" Type="http://schemas.openxmlformats.org/officeDocument/2006/relationships/hyperlink" Target="https://podminky.urs.cz/item/CS_URS_2023_02/132551104" TargetMode="External" /><Relationship Id="rId10" Type="http://schemas.openxmlformats.org/officeDocument/2006/relationships/hyperlink" Target="https://podminky.urs.cz/item/CS_URS_2023_02/162351124" TargetMode="External" /><Relationship Id="rId11" Type="http://schemas.openxmlformats.org/officeDocument/2006/relationships/hyperlink" Target="https://podminky.urs.cz/item/CS_URS_2023_02/162351144" TargetMode="External" /><Relationship Id="rId12" Type="http://schemas.openxmlformats.org/officeDocument/2006/relationships/hyperlink" Target="https://podminky.urs.cz/item/CS_URS_2023_02/162751137" TargetMode="External" /><Relationship Id="rId13" Type="http://schemas.openxmlformats.org/officeDocument/2006/relationships/hyperlink" Target="https://podminky.urs.cz/item/CS_URS_2023_02/162751139" TargetMode="External" /><Relationship Id="rId14" Type="http://schemas.openxmlformats.org/officeDocument/2006/relationships/hyperlink" Target="https://podminky.urs.cz/item/CS_URS_2023_02/162751157" TargetMode="External" /><Relationship Id="rId15" Type="http://schemas.openxmlformats.org/officeDocument/2006/relationships/hyperlink" Target="https://podminky.urs.cz/item/CS_URS_2023_02/162751159" TargetMode="External" /><Relationship Id="rId16" Type="http://schemas.openxmlformats.org/officeDocument/2006/relationships/hyperlink" Target="https://podminky.urs.cz/item/CS_URS_2023_02/167151102" TargetMode="External" /><Relationship Id="rId17" Type="http://schemas.openxmlformats.org/officeDocument/2006/relationships/hyperlink" Target="https://podminky.urs.cz/item/CS_URS_2023_02/167151103" TargetMode="External" /><Relationship Id="rId18" Type="http://schemas.openxmlformats.org/officeDocument/2006/relationships/hyperlink" Target="https://podminky.urs.cz/item/CS_URS_2023_02/171151111" TargetMode="External" /><Relationship Id="rId19" Type="http://schemas.openxmlformats.org/officeDocument/2006/relationships/hyperlink" Target="https://podminky.urs.cz/item/CS_URS_2023_02/171251201" TargetMode="External" /><Relationship Id="rId20" Type="http://schemas.openxmlformats.org/officeDocument/2006/relationships/hyperlink" Target="https://podminky.urs.cz/item/CS_URS_2023_02/175151101" TargetMode="External" /><Relationship Id="rId21" Type="http://schemas.openxmlformats.org/officeDocument/2006/relationships/hyperlink" Target="https://podminky.urs.cz/item/CS_URS_2023_02/321321116" TargetMode="External" /><Relationship Id="rId22" Type="http://schemas.openxmlformats.org/officeDocument/2006/relationships/hyperlink" Target="https://podminky.urs.cz/item/CS_URS_2023_02/321351010" TargetMode="External" /><Relationship Id="rId23" Type="http://schemas.openxmlformats.org/officeDocument/2006/relationships/hyperlink" Target="https://podminky.urs.cz/item/CS_URS_2023_02/321352010" TargetMode="External" /><Relationship Id="rId24" Type="http://schemas.openxmlformats.org/officeDocument/2006/relationships/hyperlink" Target="https://podminky.urs.cz/item/CS_URS_2023_02/321366111" TargetMode="External" /><Relationship Id="rId25" Type="http://schemas.openxmlformats.org/officeDocument/2006/relationships/hyperlink" Target="https://podminky.urs.cz/item/CS_URS_2023_02/321368211" TargetMode="External" /><Relationship Id="rId26" Type="http://schemas.openxmlformats.org/officeDocument/2006/relationships/hyperlink" Target="https://podminky.urs.cz/item/CS_URS_2023_02/434313115" TargetMode="External" /><Relationship Id="rId27" Type="http://schemas.openxmlformats.org/officeDocument/2006/relationships/hyperlink" Target="https://podminky.urs.cz/item/CS_URS_2023_02/451317124" TargetMode="External" /><Relationship Id="rId28" Type="http://schemas.openxmlformats.org/officeDocument/2006/relationships/hyperlink" Target="https://podminky.urs.cz/item/CS_URS_2023_02/452311141" TargetMode="External" /><Relationship Id="rId29" Type="http://schemas.openxmlformats.org/officeDocument/2006/relationships/hyperlink" Target="https://podminky.urs.cz/item/CS_URS_2023_02/463211158" TargetMode="External" /><Relationship Id="rId30" Type="http://schemas.openxmlformats.org/officeDocument/2006/relationships/hyperlink" Target="https://podminky.urs.cz/item/CS_URS_2023_02/465511523" TargetMode="External" /><Relationship Id="rId31" Type="http://schemas.openxmlformats.org/officeDocument/2006/relationships/hyperlink" Target="https://podminky.urs.cz/item/CS_URS_2023_02/564751101" TargetMode="External" /><Relationship Id="rId32" Type="http://schemas.openxmlformats.org/officeDocument/2006/relationships/hyperlink" Target="https://podminky.urs.cz/item/CS_URS_2023_02/564851011" TargetMode="External" /><Relationship Id="rId33" Type="http://schemas.openxmlformats.org/officeDocument/2006/relationships/hyperlink" Target="https://podminky.urs.cz/item/CS_URS_2023_02/596211110" TargetMode="External" /><Relationship Id="rId34" Type="http://schemas.openxmlformats.org/officeDocument/2006/relationships/hyperlink" Target="https://podminky.urs.cz/item/CS_URS_2023_02/871313121" TargetMode="External" /><Relationship Id="rId35" Type="http://schemas.openxmlformats.org/officeDocument/2006/relationships/hyperlink" Target="https://podminky.urs.cz/item/CS_URS_2023_02/871373121" TargetMode="External" /><Relationship Id="rId36" Type="http://schemas.openxmlformats.org/officeDocument/2006/relationships/hyperlink" Target="https://podminky.urs.cz/item/CS_URS_2023_02/894812111" TargetMode="External" /><Relationship Id="rId37" Type="http://schemas.openxmlformats.org/officeDocument/2006/relationships/hyperlink" Target="https://podminky.urs.cz/item/CS_URS_2023_02/894812131" TargetMode="External" /><Relationship Id="rId38" Type="http://schemas.openxmlformats.org/officeDocument/2006/relationships/hyperlink" Target="https://podminky.urs.cz/item/CS_URS_2023_02/894812155" TargetMode="External" /><Relationship Id="rId39" Type="http://schemas.openxmlformats.org/officeDocument/2006/relationships/hyperlink" Target="https://podminky.urs.cz/item/CS_URS_2023_02/899633171" TargetMode="External" /><Relationship Id="rId40" Type="http://schemas.openxmlformats.org/officeDocument/2006/relationships/hyperlink" Target="https://podminky.urs.cz/item/CS_URS_2023_02/899643111" TargetMode="External" /><Relationship Id="rId41" Type="http://schemas.openxmlformats.org/officeDocument/2006/relationships/hyperlink" Target="https://podminky.urs.cz/item/CS_URS_2023_02/997002511" TargetMode="External" /><Relationship Id="rId42" Type="http://schemas.openxmlformats.org/officeDocument/2006/relationships/hyperlink" Target="https://podminky.urs.cz/item/CS_URS_2023_02/997002519" TargetMode="External" /><Relationship Id="rId43" Type="http://schemas.openxmlformats.org/officeDocument/2006/relationships/hyperlink" Target="https://podminky.urs.cz/item/CS_URS_2023_02/997013869" TargetMode="External" /><Relationship Id="rId44" Type="http://schemas.openxmlformats.org/officeDocument/2006/relationships/hyperlink" Target="https://podminky.urs.cz/item/CS_URS_2023_02/997013873" TargetMode="External" /><Relationship Id="rId45" Type="http://schemas.openxmlformats.org/officeDocument/2006/relationships/hyperlink" Target="https://podminky.urs.cz/item/CS_URS_2023_02/998332011" TargetMode="External" /><Relationship Id="rId4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4203103" TargetMode="External" /><Relationship Id="rId2" Type="http://schemas.openxmlformats.org/officeDocument/2006/relationships/hyperlink" Target="https://podminky.urs.cz/item/CS_URS_2023_02/115001106" TargetMode="External" /><Relationship Id="rId3" Type="http://schemas.openxmlformats.org/officeDocument/2006/relationships/hyperlink" Target="https://podminky.urs.cz/item/CS_URS_2023_02/115101203" TargetMode="External" /><Relationship Id="rId4" Type="http://schemas.openxmlformats.org/officeDocument/2006/relationships/hyperlink" Target="https://podminky.urs.cz/item/CS_URS_2023_02/115101303" TargetMode="External" /><Relationship Id="rId5" Type="http://schemas.openxmlformats.org/officeDocument/2006/relationships/hyperlink" Target="https://podminky.urs.cz/item/CS_URS_2023_02/132351104" TargetMode="External" /><Relationship Id="rId6" Type="http://schemas.openxmlformats.org/officeDocument/2006/relationships/hyperlink" Target="https://podminky.urs.cz/item/CS_URS_2023_02/132551103" TargetMode="External" /><Relationship Id="rId7" Type="http://schemas.openxmlformats.org/officeDocument/2006/relationships/hyperlink" Target="https://podminky.urs.cz/item/CS_URS_2023_02/162351124" TargetMode="External" /><Relationship Id="rId8" Type="http://schemas.openxmlformats.org/officeDocument/2006/relationships/hyperlink" Target="https://podminky.urs.cz/item/CS_URS_2023_02/167151102" TargetMode="External" /><Relationship Id="rId9" Type="http://schemas.openxmlformats.org/officeDocument/2006/relationships/hyperlink" Target="https://podminky.urs.cz/item/CS_URS_2023_02/171151111" TargetMode="External" /><Relationship Id="rId10" Type="http://schemas.openxmlformats.org/officeDocument/2006/relationships/hyperlink" Target="https://podminky.urs.cz/item/CS_URS_2023_02/162751137" TargetMode="External" /><Relationship Id="rId11" Type="http://schemas.openxmlformats.org/officeDocument/2006/relationships/hyperlink" Target="https://podminky.urs.cz/item/CS_URS_2023_02/162751139" TargetMode="External" /><Relationship Id="rId12" Type="http://schemas.openxmlformats.org/officeDocument/2006/relationships/hyperlink" Target="https://podminky.urs.cz/item/CS_URS_2023_02/162751157" TargetMode="External" /><Relationship Id="rId13" Type="http://schemas.openxmlformats.org/officeDocument/2006/relationships/hyperlink" Target="https://podminky.urs.cz/item/CS_URS_2023_02/162751159" TargetMode="External" /><Relationship Id="rId14" Type="http://schemas.openxmlformats.org/officeDocument/2006/relationships/hyperlink" Target="https://podminky.urs.cz/item/CS_URS_2023_02/171251201" TargetMode="External" /><Relationship Id="rId15" Type="http://schemas.openxmlformats.org/officeDocument/2006/relationships/hyperlink" Target="https://podminky.urs.cz/item/CS_URS_2023_02/175151101" TargetMode="External" /><Relationship Id="rId16" Type="http://schemas.openxmlformats.org/officeDocument/2006/relationships/hyperlink" Target="https://podminky.urs.cz/item/CS_URS_2023_02/451317124" TargetMode="External" /><Relationship Id="rId17" Type="http://schemas.openxmlformats.org/officeDocument/2006/relationships/hyperlink" Target="https://podminky.urs.cz/item/CS_URS_2023_02/463211158" TargetMode="External" /><Relationship Id="rId18" Type="http://schemas.openxmlformats.org/officeDocument/2006/relationships/hyperlink" Target="https://podminky.urs.cz/item/CS_URS_2023_02/465511523" TargetMode="External" /><Relationship Id="rId19" Type="http://schemas.openxmlformats.org/officeDocument/2006/relationships/hyperlink" Target="https://podminky.urs.cz/item/CS_URS_2023_02/871313121" TargetMode="External" /><Relationship Id="rId20" Type="http://schemas.openxmlformats.org/officeDocument/2006/relationships/hyperlink" Target="https://podminky.urs.cz/item/CS_URS_2023_02/871373121" TargetMode="External" /><Relationship Id="rId21" Type="http://schemas.openxmlformats.org/officeDocument/2006/relationships/hyperlink" Target="https://podminky.urs.cz/item/CS_URS_2023_02/894812111" TargetMode="External" /><Relationship Id="rId22" Type="http://schemas.openxmlformats.org/officeDocument/2006/relationships/hyperlink" Target="https://podminky.urs.cz/item/CS_URS_2023_02/894812131" TargetMode="External" /><Relationship Id="rId23" Type="http://schemas.openxmlformats.org/officeDocument/2006/relationships/hyperlink" Target="https://podminky.urs.cz/item/CS_URS_2023_02/894812155" TargetMode="External" /><Relationship Id="rId24" Type="http://schemas.openxmlformats.org/officeDocument/2006/relationships/hyperlink" Target="https://podminky.urs.cz/item/CS_URS_2023_02/894812332" TargetMode="External" /><Relationship Id="rId25" Type="http://schemas.openxmlformats.org/officeDocument/2006/relationships/hyperlink" Target="https://podminky.urs.cz/item/CS_URS_2023_02/894812336" TargetMode="External" /><Relationship Id="rId26" Type="http://schemas.openxmlformats.org/officeDocument/2006/relationships/hyperlink" Target="https://podminky.urs.cz/item/CS_URS_2023_02/894812339" TargetMode="External" /><Relationship Id="rId27" Type="http://schemas.openxmlformats.org/officeDocument/2006/relationships/hyperlink" Target="https://podminky.urs.cz/item/CS_URS_2023_02/894812354" TargetMode="External" /><Relationship Id="rId28" Type="http://schemas.openxmlformats.org/officeDocument/2006/relationships/hyperlink" Target="https://podminky.urs.cz/item/CS_URS_2023_02/997002511" TargetMode="External" /><Relationship Id="rId29" Type="http://schemas.openxmlformats.org/officeDocument/2006/relationships/hyperlink" Target="https://podminky.urs.cz/item/CS_URS_2023_02/997002519" TargetMode="External" /><Relationship Id="rId30" Type="http://schemas.openxmlformats.org/officeDocument/2006/relationships/hyperlink" Target="https://podminky.urs.cz/item/CS_URS_2023_02/997013873" TargetMode="External" /><Relationship Id="rId31" Type="http://schemas.openxmlformats.org/officeDocument/2006/relationships/hyperlink" Target="https://podminky.urs.cz/item/CS_URS_2023_02/998332011" TargetMode="External" /><Relationship Id="rId3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123473_STA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Bělá, ř.km 6,975 - 7,140, Boskovice, oprava koryta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Boskovice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31. 10. 2023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Povodí Moravy, s.p.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Vít Pučálek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Ing. Vít Pučálek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'00 - SO 00 - VRN - vedlej...'!J30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'00 - SO 00 - VRN - vedlej...'!P80</f>
        <v>0</v>
      </c>
      <c r="AV55" s="121">
        <f>'00 - SO 00 - VRN - vedlej...'!J33</f>
        <v>0</v>
      </c>
      <c r="AW55" s="121">
        <f>'00 - SO 00 - VRN - vedlej...'!J34</f>
        <v>0</v>
      </c>
      <c r="AX55" s="121">
        <f>'00 - SO 00 - VRN - vedlej...'!J35</f>
        <v>0</v>
      </c>
      <c r="AY55" s="121">
        <f>'00 - SO 00 - VRN - vedlej...'!J36</f>
        <v>0</v>
      </c>
      <c r="AZ55" s="121">
        <f>'00 - SO 00 - VRN - vedlej...'!F33</f>
        <v>0</v>
      </c>
      <c r="BA55" s="121">
        <f>'00 - SO 00 - VRN - vedlej...'!F34</f>
        <v>0</v>
      </c>
      <c r="BB55" s="121">
        <f>'00 - SO 00 - VRN - vedlej...'!F35</f>
        <v>0</v>
      </c>
      <c r="BC55" s="121">
        <f>'00 - SO 00 - VRN - vedlej...'!F36</f>
        <v>0</v>
      </c>
      <c r="BD55" s="123">
        <f>'00 - SO 00 - VRN - vedlej...'!F37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24.75" customHeight="1">
      <c r="A56" s="112" t="s">
        <v>79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'01 - SO 01 - dočasná přís...'!J30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'01 - SO 01 - dočasná přís...'!P85</f>
        <v>0</v>
      </c>
      <c r="AV56" s="121">
        <f>'01 - SO 01 - dočasná přís...'!J33</f>
        <v>0</v>
      </c>
      <c r="AW56" s="121">
        <f>'01 - SO 01 - dočasná přís...'!J34</f>
        <v>0</v>
      </c>
      <c r="AX56" s="121">
        <f>'01 - SO 01 - dočasná přís...'!J35</f>
        <v>0</v>
      </c>
      <c r="AY56" s="121">
        <f>'01 - SO 01 - dočasná přís...'!J36</f>
        <v>0</v>
      </c>
      <c r="AZ56" s="121">
        <f>'01 - SO 01 - dočasná přís...'!F33</f>
        <v>0</v>
      </c>
      <c r="BA56" s="121">
        <f>'01 - SO 01 - dočasná přís...'!F34</f>
        <v>0</v>
      </c>
      <c r="BB56" s="121">
        <f>'01 - SO 01 - dočasná přís...'!F35</f>
        <v>0</v>
      </c>
      <c r="BC56" s="121">
        <f>'01 - SO 01 - dočasná přís...'!F36</f>
        <v>0</v>
      </c>
      <c r="BD56" s="123">
        <f>'01 - SO 01 - dočasná přís...'!F37</f>
        <v>0</v>
      </c>
      <c r="BE56" s="7"/>
      <c r="BT56" s="124" t="s">
        <v>83</v>
      </c>
      <c r="BV56" s="124" t="s">
        <v>77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7" customFormat="1" ht="16.5" customHeight="1">
      <c r="A57" s="112" t="s">
        <v>79</v>
      </c>
      <c r="B57" s="113"/>
      <c r="C57" s="114"/>
      <c r="D57" s="115" t="s">
        <v>89</v>
      </c>
      <c r="E57" s="115"/>
      <c r="F57" s="115"/>
      <c r="G57" s="115"/>
      <c r="H57" s="115"/>
      <c r="I57" s="116"/>
      <c r="J57" s="115" t="s">
        <v>90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'02 - SO 02 - U1 km 0,0000...'!J30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0">
        <v>0</v>
      </c>
      <c r="AT57" s="121">
        <f>ROUND(SUM(AV57:AW57),2)</f>
        <v>0</v>
      </c>
      <c r="AU57" s="122">
        <f>'02 - SO 02 - U1 km 0,0000...'!P83</f>
        <v>0</v>
      </c>
      <c r="AV57" s="121">
        <f>'02 - SO 02 - U1 km 0,0000...'!J33</f>
        <v>0</v>
      </c>
      <c r="AW57" s="121">
        <f>'02 - SO 02 - U1 km 0,0000...'!J34</f>
        <v>0</v>
      </c>
      <c r="AX57" s="121">
        <f>'02 - SO 02 - U1 km 0,0000...'!J35</f>
        <v>0</v>
      </c>
      <c r="AY57" s="121">
        <f>'02 - SO 02 - U1 km 0,0000...'!J36</f>
        <v>0</v>
      </c>
      <c r="AZ57" s="121">
        <f>'02 - SO 02 - U1 km 0,0000...'!F33</f>
        <v>0</v>
      </c>
      <c r="BA57" s="121">
        <f>'02 - SO 02 - U1 km 0,0000...'!F34</f>
        <v>0</v>
      </c>
      <c r="BB57" s="121">
        <f>'02 - SO 02 - U1 km 0,0000...'!F35</f>
        <v>0</v>
      </c>
      <c r="BC57" s="121">
        <f>'02 - SO 02 - U1 km 0,0000...'!F36</f>
        <v>0</v>
      </c>
      <c r="BD57" s="123">
        <f>'02 - SO 02 - U1 km 0,0000...'!F37</f>
        <v>0</v>
      </c>
      <c r="BE57" s="7"/>
      <c r="BT57" s="124" t="s">
        <v>83</v>
      </c>
      <c r="BV57" s="124" t="s">
        <v>77</v>
      </c>
      <c r="BW57" s="124" t="s">
        <v>91</v>
      </c>
      <c r="BX57" s="124" t="s">
        <v>5</v>
      </c>
      <c r="CL57" s="124" t="s">
        <v>19</v>
      </c>
      <c r="CM57" s="124" t="s">
        <v>85</v>
      </c>
    </row>
    <row r="58" s="7" customFormat="1" ht="16.5" customHeight="1">
      <c r="A58" s="112" t="s">
        <v>79</v>
      </c>
      <c r="B58" s="113"/>
      <c r="C58" s="114"/>
      <c r="D58" s="115" t="s">
        <v>92</v>
      </c>
      <c r="E58" s="115"/>
      <c r="F58" s="115"/>
      <c r="G58" s="115"/>
      <c r="H58" s="115"/>
      <c r="I58" s="116"/>
      <c r="J58" s="115" t="s">
        <v>93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'03 - SO 03 - U2 km 0,0927...'!J30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82</v>
      </c>
      <c r="AR58" s="119"/>
      <c r="AS58" s="120">
        <v>0</v>
      </c>
      <c r="AT58" s="121">
        <f>ROUND(SUM(AV58:AW58),2)</f>
        <v>0</v>
      </c>
      <c r="AU58" s="122">
        <f>'03 - SO 03 - U2 km 0,0927...'!P89</f>
        <v>0</v>
      </c>
      <c r="AV58" s="121">
        <f>'03 - SO 03 - U2 km 0,0927...'!J33</f>
        <v>0</v>
      </c>
      <c r="AW58" s="121">
        <f>'03 - SO 03 - U2 km 0,0927...'!J34</f>
        <v>0</v>
      </c>
      <c r="AX58" s="121">
        <f>'03 - SO 03 - U2 km 0,0927...'!J35</f>
        <v>0</v>
      </c>
      <c r="AY58" s="121">
        <f>'03 - SO 03 - U2 km 0,0927...'!J36</f>
        <v>0</v>
      </c>
      <c r="AZ58" s="121">
        <f>'03 - SO 03 - U2 km 0,0927...'!F33</f>
        <v>0</v>
      </c>
      <c r="BA58" s="121">
        <f>'03 - SO 03 - U2 km 0,0927...'!F34</f>
        <v>0</v>
      </c>
      <c r="BB58" s="121">
        <f>'03 - SO 03 - U2 km 0,0927...'!F35</f>
        <v>0</v>
      </c>
      <c r="BC58" s="121">
        <f>'03 - SO 03 - U2 km 0,0927...'!F36</f>
        <v>0</v>
      </c>
      <c r="BD58" s="123">
        <f>'03 - SO 03 - U2 km 0,0927...'!F37</f>
        <v>0</v>
      </c>
      <c r="BE58" s="7"/>
      <c r="BT58" s="124" t="s">
        <v>83</v>
      </c>
      <c r="BV58" s="124" t="s">
        <v>77</v>
      </c>
      <c r="BW58" s="124" t="s">
        <v>94</v>
      </c>
      <c r="BX58" s="124" t="s">
        <v>5</v>
      </c>
      <c r="CL58" s="124" t="s">
        <v>19</v>
      </c>
      <c r="CM58" s="124" t="s">
        <v>85</v>
      </c>
    </row>
    <row r="59" s="7" customFormat="1" ht="16.5" customHeight="1">
      <c r="A59" s="112" t="s">
        <v>79</v>
      </c>
      <c r="B59" s="113"/>
      <c r="C59" s="114"/>
      <c r="D59" s="115" t="s">
        <v>95</v>
      </c>
      <c r="E59" s="115"/>
      <c r="F59" s="115"/>
      <c r="G59" s="115"/>
      <c r="H59" s="115"/>
      <c r="I59" s="116"/>
      <c r="J59" s="115" t="s">
        <v>96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'04 - SO 04 - U3 km 0,1027...'!J30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82</v>
      </c>
      <c r="AR59" s="119"/>
      <c r="AS59" s="125">
        <v>0</v>
      </c>
      <c r="AT59" s="126">
        <f>ROUND(SUM(AV59:AW59),2)</f>
        <v>0</v>
      </c>
      <c r="AU59" s="127">
        <f>'04 - SO 04 - U3 km 0,1027...'!P85</f>
        <v>0</v>
      </c>
      <c r="AV59" s="126">
        <f>'04 - SO 04 - U3 km 0,1027...'!J33</f>
        <v>0</v>
      </c>
      <c r="AW59" s="126">
        <f>'04 - SO 04 - U3 km 0,1027...'!J34</f>
        <v>0</v>
      </c>
      <c r="AX59" s="126">
        <f>'04 - SO 04 - U3 km 0,1027...'!J35</f>
        <v>0</v>
      </c>
      <c r="AY59" s="126">
        <f>'04 - SO 04 - U3 km 0,1027...'!J36</f>
        <v>0</v>
      </c>
      <c r="AZ59" s="126">
        <f>'04 - SO 04 - U3 km 0,1027...'!F33</f>
        <v>0</v>
      </c>
      <c r="BA59" s="126">
        <f>'04 - SO 04 - U3 km 0,1027...'!F34</f>
        <v>0</v>
      </c>
      <c r="BB59" s="126">
        <f>'04 - SO 04 - U3 km 0,1027...'!F35</f>
        <v>0</v>
      </c>
      <c r="BC59" s="126">
        <f>'04 - SO 04 - U3 km 0,1027...'!F36</f>
        <v>0</v>
      </c>
      <c r="BD59" s="128">
        <f>'04 - SO 04 - U3 km 0,1027...'!F37</f>
        <v>0</v>
      </c>
      <c r="BE59" s="7"/>
      <c r="BT59" s="124" t="s">
        <v>83</v>
      </c>
      <c r="BV59" s="124" t="s">
        <v>77</v>
      </c>
      <c r="BW59" s="124" t="s">
        <v>97</v>
      </c>
      <c r="BX59" s="124" t="s">
        <v>5</v>
      </c>
      <c r="CL59" s="124" t="s">
        <v>19</v>
      </c>
      <c r="CM59" s="124" t="s">
        <v>85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sWGALn+SZLYLU6/cPNTDB8+j3V/FS0QpnxY2gg5h1J8rjESzKUyCOsP7DmgIaCsyJfzCSBrDLVaP1PFhwxyr+g==" hashValue="03g1FJmoQQyfU/gRW9Jnhkgmq5Qtvf93r2QQsLi5tUzGilsicf2r1uzPlPr20qIaD3DBVyxfAJXDsyPIkgkrQA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 - SO 00 - VRN - vedlej...'!C2" display="/"/>
    <hyperlink ref="A56" location="'01 - SO 01 - dočasná přís...'!C2" display="/"/>
    <hyperlink ref="A57" location="'02 - SO 02 - U1 km 0,0000...'!C2" display="/"/>
    <hyperlink ref="A58" location="'03 - SO 03 - U2 km 0,0927...'!C2" display="/"/>
    <hyperlink ref="A59" location="'04 - SO 04 - U3 km 0,1027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Bělá, ř.km 6,975 - 7,140, Boskovice, oprava koryta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31. 10. 2023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ROUND((SUM(BE80:BE106)),  2)</f>
        <v>0</v>
      </c>
      <c r="G33" s="39"/>
      <c r="H33" s="39"/>
      <c r="I33" s="149">
        <v>0.20999999999999999</v>
      </c>
      <c r="J33" s="148">
        <f>ROUND(((SUM(BE80:BE106))*I33),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ROUND((SUM(BF80:BF106)),  2)</f>
        <v>0</v>
      </c>
      <c r="G34" s="39"/>
      <c r="H34" s="39"/>
      <c r="I34" s="149">
        <v>0.14999999999999999</v>
      </c>
      <c r="J34" s="148">
        <f>ROUND(((SUM(BF80:BF106))*I34),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ROUND((SUM(BG80:BG106)),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ROUND((SUM(BH80:BH106)),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ROUND((SUM(BI80:BI106)),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Bělá, ř.km 6,975 - 7,140, Boskovice, oprava koryta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00 - SO 00 - 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Boskovice</v>
      </c>
      <c r="G52" s="41"/>
      <c r="H52" s="41"/>
      <c r="I52" s="33" t="s">
        <v>23</v>
      </c>
      <c r="J52" s="73" t="str">
        <f>IF(J12="","",J12)</f>
        <v>31. 10. 2023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106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Bělá, ř.km 6,975 - 7,140, Boskovice, oprava koryta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99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00 - SO 00 - VRN - vedlejší rozpočtové náklady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>Boskovice</v>
      </c>
      <c r="G74" s="41"/>
      <c r="H74" s="41"/>
      <c r="I74" s="33" t="s">
        <v>23</v>
      </c>
      <c r="J74" s="73" t="str">
        <f>IF(J12="","",J12)</f>
        <v>31. 10. 2023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Povodí Moravy, s.p.</v>
      </c>
      <c r="G76" s="41"/>
      <c r="H76" s="41"/>
      <c r="I76" s="33" t="s">
        <v>33</v>
      </c>
      <c r="J76" s="37" t="str">
        <f>E21</f>
        <v>Ing. Vít Pučálek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31</v>
      </c>
      <c r="D77" s="41"/>
      <c r="E77" s="41"/>
      <c r="F77" s="28" t="str">
        <f>IF(E18="","",E18)</f>
        <v>Vyplň údaj</v>
      </c>
      <c r="G77" s="41"/>
      <c r="H77" s="41"/>
      <c r="I77" s="33" t="s">
        <v>38</v>
      </c>
      <c r="J77" s="37" t="str">
        <f>E24</f>
        <v>Ing. Vít Pučálek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107</v>
      </c>
      <c r="D79" s="175" t="s">
        <v>60</v>
      </c>
      <c r="E79" s="175" t="s">
        <v>56</v>
      </c>
      <c r="F79" s="175" t="s">
        <v>57</v>
      </c>
      <c r="G79" s="175" t="s">
        <v>108</v>
      </c>
      <c r="H79" s="175" t="s">
        <v>109</v>
      </c>
      <c r="I79" s="175" t="s">
        <v>110</v>
      </c>
      <c r="J79" s="175" t="s">
        <v>103</v>
      </c>
      <c r="K79" s="176" t="s">
        <v>111</v>
      </c>
      <c r="L79" s="177"/>
      <c r="M79" s="93" t="s">
        <v>19</v>
      </c>
      <c r="N79" s="94" t="s">
        <v>45</v>
      </c>
      <c r="O79" s="94" t="s">
        <v>112</v>
      </c>
      <c r="P79" s="94" t="s">
        <v>113</v>
      </c>
      <c r="Q79" s="94" t="s">
        <v>114</v>
      </c>
      <c r="R79" s="94" t="s">
        <v>115</v>
      </c>
      <c r="S79" s="94" t="s">
        <v>116</v>
      </c>
      <c r="T79" s="95" t="s">
        <v>117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118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74</v>
      </c>
      <c r="AU80" s="18" t="s">
        <v>104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74</v>
      </c>
      <c r="E81" s="186" t="s">
        <v>119</v>
      </c>
      <c r="F81" s="186" t="s">
        <v>120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SUM(P82:P106)</f>
        <v>0</v>
      </c>
      <c r="Q81" s="191"/>
      <c r="R81" s="192">
        <f>SUM(R82:R106)</f>
        <v>0</v>
      </c>
      <c r="S81" s="191"/>
      <c r="T81" s="193">
        <f>SUM(T82:T106)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121</v>
      </c>
      <c r="AT81" s="195" t="s">
        <v>74</v>
      </c>
      <c r="AU81" s="195" t="s">
        <v>75</v>
      </c>
      <c r="AY81" s="194" t="s">
        <v>122</v>
      </c>
      <c r="BK81" s="196">
        <f>SUM(BK82:BK106)</f>
        <v>0</v>
      </c>
    </row>
    <row r="82" s="2" customFormat="1" ht="21.75" customHeight="1">
      <c r="A82" s="39"/>
      <c r="B82" s="40"/>
      <c r="C82" s="197" t="s">
        <v>83</v>
      </c>
      <c r="D82" s="197" t="s">
        <v>123</v>
      </c>
      <c r="E82" s="198" t="s">
        <v>124</v>
      </c>
      <c r="F82" s="199" t="s">
        <v>125</v>
      </c>
      <c r="G82" s="200" t="s">
        <v>126</v>
      </c>
      <c r="H82" s="201">
        <v>1</v>
      </c>
      <c r="I82" s="202"/>
      <c r="J82" s="203">
        <f>ROUND(I82*H82,2)</f>
        <v>0</v>
      </c>
      <c r="K82" s="199" t="s">
        <v>19</v>
      </c>
      <c r="L82" s="45"/>
      <c r="M82" s="204" t="s">
        <v>19</v>
      </c>
      <c r="N82" s="205" t="s">
        <v>46</v>
      </c>
      <c r="O82" s="85"/>
      <c r="P82" s="206">
        <f>O82*H82</f>
        <v>0</v>
      </c>
      <c r="Q82" s="206">
        <v>0</v>
      </c>
      <c r="R82" s="206">
        <f>Q82*H82</f>
        <v>0</v>
      </c>
      <c r="S82" s="206">
        <v>0</v>
      </c>
      <c r="T82" s="207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8" t="s">
        <v>127</v>
      </c>
      <c r="AT82" s="208" t="s">
        <v>123</v>
      </c>
      <c r="AU82" s="208" t="s">
        <v>83</v>
      </c>
      <c r="AY82" s="18" t="s">
        <v>122</v>
      </c>
      <c r="BE82" s="209">
        <f>IF(N82="základní",J82,0)</f>
        <v>0</v>
      </c>
      <c r="BF82" s="209">
        <f>IF(N82="snížená",J82,0)</f>
        <v>0</v>
      </c>
      <c r="BG82" s="209">
        <f>IF(N82="zákl. přenesená",J82,0)</f>
        <v>0</v>
      </c>
      <c r="BH82" s="209">
        <f>IF(N82="sníž. přenesená",J82,0)</f>
        <v>0</v>
      </c>
      <c r="BI82" s="209">
        <f>IF(N82="nulová",J82,0)</f>
        <v>0</v>
      </c>
      <c r="BJ82" s="18" t="s">
        <v>83</v>
      </c>
      <c r="BK82" s="209">
        <f>ROUND(I82*H82,2)</f>
        <v>0</v>
      </c>
      <c r="BL82" s="18" t="s">
        <v>127</v>
      </c>
      <c r="BM82" s="208" t="s">
        <v>128</v>
      </c>
    </row>
    <row r="83" s="2" customFormat="1">
      <c r="A83" s="39"/>
      <c r="B83" s="40"/>
      <c r="C83" s="41"/>
      <c r="D83" s="210" t="s">
        <v>129</v>
      </c>
      <c r="E83" s="41"/>
      <c r="F83" s="211" t="s">
        <v>130</v>
      </c>
      <c r="G83" s="41"/>
      <c r="H83" s="41"/>
      <c r="I83" s="212"/>
      <c r="J83" s="41"/>
      <c r="K83" s="41"/>
      <c r="L83" s="45"/>
      <c r="M83" s="213"/>
      <c r="N83" s="214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129</v>
      </c>
      <c r="AU83" s="18" t="s">
        <v>83</v>
      </c>
    </row>
    <row r="84" s="2" customFormat="1" ht="16.5" customHeight="1">
      <c r="A84" s="39"/>
      <c r="B84" s="40"/>
      <c r="C84" s="197" t="s">
        <v>85</v>
      </c>
      <c r="D84" s="197" t="s">
        <v>123</v>
      </c>
      <c r="E84" s="198" t="s">
        <v>131</v>
      </c>
      <c r="F84" s="199" t="s">
        <v>132</v>
      </c>
      <c r="G84" s="200" t="s">
        <v>126</v>
      </c>
      <c r="H84" s="201">
        <v>1</v>
      </c>
      <c r="I84" s="202"/>
      <c r="J84" s="203">
        <f>ROUND(I84*H84,2)</f>
        <v>0</v>
      </c>
      <c r="K84" s="199" t="s">
        <v>19</v>
      </c>
      <c r="L84" s="45"/>
      <c r="M84" s="204" t="s">
        <v>19</v>
      </c>
      <c r="N84" s="205" t="s">
        <v>46</v>
      </c>
      <c r="O84" s="85"/>
      <c r="P84" s="206">
        <f>O84*H84</f>
        <v>0</v>
      </c>
      <c r="Q84" s="206">
        <v>0</v>
      </c>
      <c r="R84" s="206">
        <f>Q84*H84</f>
        <v>0</v>
      </c>
      <c r="S84" s="206">
        <v>0</v>
      </c>
      <c r="T84" s="20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8" t="s">
        <v>127</v>
      </c>
      <c r="AT84" s="208" t="s">
        <v>123</v>
      </c>
      <c r="AU84" s="208" t="s">
        <v>83</v>
      </c>
      <c r="AY84" s="18" t="s">
        <v>122</v>
      </c>
      <c r="BE84" s="209">
        <f>IF(N84="základní",J84,0)</f>
        <v>0</v>
      </c>
      <c r="BF84" s="209">
        <f>IF(N84="snížená",J84,0)</f>
        <v>0</v>
      </c>
      <c r="BG84" s="209">
        <f>IF(N84="zákl. přenesená",J84,0)</f>
        <v>0</v>
      </c>
      <c r="BH84" s="209">
        <f>IF(N84="sníž. přenesená",J84,0)</f>
        <v>0</v>
      </c>
      <c r="BI84" s="209">
        <f>IF(N84="nulová",J84,0)</f>
        <v>0</v>
      </c>
      <c r="BJ84" s="18" t="s">
        <v>83</v>
      </c>
      <c r="BK84" s="209">
        <f>ROUND(I84*H84,2)</f>
        <v>0</v>
      </c>
      <c r="BL84" s="18" t="s">
        <v>127</v>
      </c>
      <c r="BM84" s="208" t="s">
        <v>133</v>
      </c>
    </row>
    <row r="85" s="2" customFormat="1">
      <c r="A85" s="39"/>
      <c r="B85" s="40"/>
      <c r="C85" s="41"/>
      <c r="D85" s="210" t="s">
        <v>129</v>
      </c>
      <c r="E85" s="41"/>
      <c r="F85" s="211" t="s">
        <v>134</v>
      </c>
      <c r="G85" s="41"/>
      <c r="H85" s="41"/>
      <c r="I85" s="212"/>
      <c r="J85" s="41"/>
      <c r="K85" s="41"/>
      <c r="L85" s="45"/>
      <c r="M85" s="213"/>
      <c r="N85" s="214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129</v>
      </c>
      <c r="AU85" s="18" t="s">
        <v>83</v>
      </c>
    </row>
    <row r="86" s="2" customFormat="1" ht="16.5" customHeight="1">
      <c r="A86" s="39"/>
      <c r="B86" s="40"/>
      <c r="C86" s="197" t="s">
        <v>135</v>
      </c>
      <c r="D86" s="197" t="s">
        <v>123</v>
      </c>
      <c r="E86" s="198" t="s">
        <v>136</v>
      </c>
      <c r="F86" s="199" t="s">
        <v>137</v>
      </c>
      <c r="G86" s="200" t="s">
        <v>126</v>
      </c>
      <c r="H86" s="201">
        <v>1</v>
      </c>
      <c r="I86" s="202"/>
      <c r="J86" s="203">
        <f>ROUND(I86*H86,2)</f>
        <v>0</v>
      </c>
      <c r="K86" s="199" t="s">
        <v>19</v>
      </c>
      <c r="L86" s="45"/>
      <c r="M86" s="204" t="s">
        <v>19</v>
      </c>
      <c r="N86" s="205" t="s">
        <v>46</v>
      </c>
      <c r="O86" s="85"/>
      <c r="P86" s="206">
        <f>O86*H86</f>
        <v>0</v>
      </c>
      <c r="Q86" s="206">
        <v>0</v>
      </c>
      <c r="R86" s="206">
        <f>Q86*H86</f>
        <v>0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127</v>
      </c>
      <c r="AT86" s="208" t="s">
        <v>123</v>
      </c>
      <c r="AU86" s="208" t="s">
        <v>83</v>
      </c>
      <c r="AY86" s="18" t="s">
        <v>122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83</v>
      </c>
      <c r="BK86" s="209">
        <f>ROUND(I86*H86,2)</f>
        <v>0</v>
      </c>
      <c r="BL86" s="18" t="s">
        <v>127</v>
      </c>
      <c r="BM86" s="208" t="s">
        <v>138</v>
      </c>
    </row>
    <row r="87" s="2" customFormat="1">
      <c r="A87" s="39"/>
      <c r="B87" s="40"/>
      <c r="C87" s="41"/>
      <c r="D87" s="210" t="s">
        <v>129</v>
      </c>
      <c r="E87" s="41"/>
      <c r="F87" s="211" t="s">
        <v>139</v>
      </c>
      <c r="G87" s="41"/>
      <c r="H87" s="41"/>
      <c r="I87" s="212"/>
      <c r="J87" s="41"/>
      <c r="K87" s="41"/>
      <c r="L87" s="45"/>
      <c r="M87" s="213"/>
      <c r="N87" s="214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129</v>
      </c>
      <c r="AU87" s="18" t="s">
        <v>83</v>
      </c>
    </row>
    <row r="88" s="2" customFormat="1" ht="16.5" customHeight="1">
      <c r="A88" s="39"/>
      <c r="B88" s="40"/>
      <c r="C88" s="197" t="s">
        <v>127</v>
      </c>
      <c r="D88" s="197" t="s">
        <v>123</v>
      </c>
      <c r="E88" s="198" t="s">
        <v>140</v>
      </c>
      <c r="F88" s="199" t="s">
        <v>141</v>
      </c>
      <c r="G88" s="200" t="s">
        <v>126</v>
      </c>
      <c r="H88" s="201">
        <v>1</v>
      </c>
      <c r="I88" s="202"/>
      <c r="J88" s="203">
        <f>ROUND(I88*H88,2)</f>
        <v>0</v>
      </c>
      <c r="K88" s="199" t="s">
        <v>19</v>
      </c>
      <c r="L88" s="45"/>
      <c r="M88" s="204" t="s">
        <v>19</v>
      </c>
      <c r="N88" s="205" t="s">
        <v>46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127</v>
      </c>
      <c r="AT88" s="208" t="s">
        <v>123</v>
      </c>
      <c r="AU88" s="208" t="s">
        <v>83</v>
      </c>
      <c r="AY88" s="18" t="s">
        <v>122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83</v>
      </c>
      <c r="BK88" s="209">
        <f>ROUND(I88*H88,2)</f>
        <v>0</v>
      </c>
      <c r="BL88" s="18" t="s">
        <v>127</v>
      </c>
      <c r="BM88" s="208" t="s">
        <v>142</v>
      </c>
    </row>
    <row r="89" s="2" customFormat="1">
      <c r="A89" s="39"/>
      <c r="B89" s="40"/>
      <c r="C89" s="41"/>
      <c r="D89" s="210" t="s">
        <v>129</v>
      </c>
      <c r="E89" s="41"/>
      <c r="F89" s="211" t="s">
        <v>143</v>
      </c>
      <c r="G89" s="41"/>
      <c r="H89" s="41"/>
      <c r="I89" s="212"/>
      <c r="J89" s="41"/>
      <c r="K89" s="41"/>
      <c r="L89" s="45"/>
      <c r="M89" s="213"/>
      <c r="N89" s="21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129</v>
      </c>
      <c r="AU89" s="18" t="s">
        <v>83</v>
      </c>
    </row>
    <row r="90" s="2" customFormat="1" ht="16.5" customHeight="1">
      <c r="A90" s="39"/>
      <c r="B90" s="40"/>
      <c r="C90" s="197" t="s">
        <v>121</v>
      </c>
      <c r="D90" s="197" t="s">
        <v>123</v>
      </c>
      <c r="E90" s="198" t="s">
        <v>144</v>
      </c>
      <c r="F90" s="199" t="s">
        <v>145</v>
      </c>
      <c r="G90" s="200" t="s">
        <v>126</v>
      </c>
      <c r="H90" s="201">
        <v>1</v>
      </c>
      <c r="I90" s="202"/>
      <c r="J90" s="203">
        <f>ROUND(I90*H90,2)</f>
        <v>0</v>
      </c>
      <c r="K90" s="199" t="s">
        <v>19</v>
      </c>
      <c r="L90" s="45"/>
      <c r="M90" s="204" t="s">
        <v>19</v>
      </c>
      <c r="N90" s="205" t="s">
        <v>46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127</v>
      </c>
      <c r="AT90" s="208" t="s">
        <v>123</v>
      </c>
      <c r="AU90" s="208" t="s">
        <v>83</v>
      </c>
      <c r="AY90" s="18" t="s">
        <v>122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83</v>
      </c>
      <c r="BK90" s="209">
        <f>ROUND(I90*H90,2)</f>
        <v>0</v>
      </c>
      <c r="BL90" s="18" t="s">
        <v>127</v>
      </c>
      <c r="BM90" s="208" t="s">
        <v>146</v>
      </c>
    </row>
    <row r="91" s="2" customFormat="1">
      <c r="A91" s="39"/>
      <c r="B91" s="40"/>
      <c r="C91" s="41"/>
      <c r="D91" s="210" t="s">
        <v>129</v>
      </c>
      <c r="E91" s="41"/>
      <c r="F91" s="211" t="s">
        <v>147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129</v>
      </c>
      <c r="AU91" s="18" t="s">
        <v>83</v>
      </c>
    </row>
    <row r="92" s="2" customFormat="1" ht="16.5" customHeight="1">
      <c r="A92" s="39"/>
      <c r="B92" s="40"/>
      <c r="C92" s="197" t="s">
        <v>148</v>
      </c>
      <c r="D92" s="197" t="s">
        <v>123</v>
      </c>
      <c r="E92" s="198" t="s">
        <v>149</v>
      </c>
      <c r="F92" s="199" t="s">
        <v>150</v>
      </c>
      <c r="G92" s="200" t="s">
        <v>126</v>
      </c>
      <c r="H92" s="201">
        <v>1</v>
      </c>
      <c r="I92" s="202"/>
      <c r="J92" s="203">
        <f>ROUND(I92*H92,2)</f>
        <v>0</v>
      </c>
      <c r="K92" s="199" t="s">
        <v>19</v>
      </c>
      <c r="L92" s="45"/>
      <c r="M92" s="204" t="s">
        <v>19</v>
      </c>
      <c r="N92" s="205" t="s">
        <v>46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127</v>
      </c>
      <c r="AT92" s="208" t="s">
        <v>123</v>
      </c>
      <c r="AU92" s="208" t="s">
        <v>83</v>
      </c>
      <c r="AY92" s="18" t="s">
        <v>122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83</v>
      </c>
      <c r="BK92" s="209">
        <f>ROUND(I92*H92,2)</f>
        <v>0</v>
      </c>
      <c r="BL92" s="18" t="s">
        <v>127</v>
      </c>
      <c r="BM92" s="208" t="s">
        <v>151</v>
      </c>
    </row>
    <row r="93" s="2" customFormat="1">
      <c r="A93" s="39"/>
      <c r="B93" s="40"/>
      <c r="C93" s="41"/>
      <c r="D93" s="210" t="s">
        <v>129</v>
      </c>
      <c r="E93" s="41"/>
      <c r="F93" s="211" t="s">
        <v>152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129</v>
      </c>
      <c r="AU93" s="18" t="s">
        <v>83</v>
      </c>
    </row>
    <row r="94" s="2" customFormat="1" ht="24.15" customHeight="1">
      <c r="A94" s="39"/>
      <c r="B94" s="40"/>
      <c r="C94" s="197" t="s">
        <v>153</v>
      </c>
      <c r="D94" s="197" t="s">
        <v>123</v>
      </c>
      <c r="E94" s="198" t="s">
        <v>154</v>
      </c>
      <c r="F94" s="199" t="s">
        <v>155</v>
      </c>
      <c r="G94" s="200" t="s">
        <v>126</v>
      </c>
      <c r="H94" s="201">
        <v>1</v>
      </c>
      <c r="I94" s="202"/>
      <c r="J94" s="203">
        <f>ROUND(I94*H94,2)</f>
        <v>0</v>
      </c>
      <c r="K94" s="199" t="s">
        <v>19</v>
      </c>
      <c r="L94" s="45"/>
      <c r="M94" s="204" t="s">
        <v>19</v>
      </c>
      <c r="N94" s="205" t="s">
        <v>46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127</v>
      </c>
      <c r="AT94" s="208" t="s">
        <v>123</v>
      </c>
      <c r="AU94" s="208" t="s">
        <v>83</v>
      </c>
      <c r="AY94" s="18" t="s">
        <v>122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83</v>
      </c>
      <c r="BK94" s="209">
        <f>ROUND(I94*H94,2)</f>
        <v>0</v>
      </c>
      <c r="BL94" s="18" t="s">
        <v>127</v>
      </c>
      <c r="BM94" s="208" t="s">
        <v>156</v>
      </c>
    </row>
    <row r="95" s="2" customFormat="1">
      <c r="A95" s="39"/>
      <c r="B95" s="40"/>
      <c r="C95" s="41"/>
      <c r="D95" s="210" t="s">
        <v>129</v>
      </c>
      <c r="E95" s="41"/>
      <c r="F95" s="211" t="s">
        <v>157</v>
      </c>
      <c r="G95" s="41"/>
      <c r="H95" s="41"/>
      <c r="I95" s="212"/>
      <c r="J95" s="41"/>
      <c r="K95" s="41"/>
      <c r="L95" s="45"/>
      <c r="M95" s="213"/>
      <c r="N95" s="21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83</v>
      </c>
    </row>
    <row r="96" s="2" customFormat="1" ht="16.5" customHeight="1">
      <c r="A96" s="39"/>
      <c r="B96" s="40"/>
      <c r="C96" s="197" t="s">
        <v>158</v>
      </c>
      <c r="D96" s="197" t="s">
        <v>123</v>
      </c>
      <c r="E96" s="198" t="s">
        <v>159</v>
      </c>
      <c r="F96" s="199" t="s">
        <v>160</v>
      </c>
      <c r="G96" s="200" t="s">
        <v>126</v>
      </c>
      <c r="H96" s="201">
        <v>1</v>
      </c>
      <c r="I96" s="202"/>
      <c r="J96" s="203">
        <f>ROUND(I96*H96,2)</f>
        <v>0</v>
      </c>
      <c r="K96" s="199" t="s">
        <v>19</v>
      </c>
      <c r="L96" s="45"/>
      <c r="M96" s="204" t="s">
        <v>19</v>
      </c>
      <c r="N96" s="205" t="s">
        <v>46</v>
      </c>
      <c r="O96" s="85"/>
      <c r="P96" s="206">
        <f>O96*H96</f>
        <v>0</v>
      </c>
      <c r="Q96" s="206">
        <v>0</v>
      </c>
      <c r="R96" s="206">
        <f>Q96*H96</f>
        <v>0</v>
      </c>
      <c r="S96" s="206">
        <v>0</v>
      </c>
      <c r="T96" s="20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127</v>
      </c>
      <c r="AT96" s="208" t="s">
        <v>123</v>
      </c>
      <c r="AU96" s="208" t="s">
        <v>83</v>
      </c>
      <c r="AY96" s="18" t="s">
        <v>122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83</v>
      </c>
      <c r="BK96" s="209">
        <f>ROUND(I96*H96,2)</f>
        <v>0</v>
      </c>
      <c r="BL96" s="18" t="s">
        <v>127</v>
      </c>
      <c r="BM96" s="208" t="s">
        <v>161</v>
      </c>
    </row>
    <row r="97" s="2" customFormat="1">
      <c r="A97" s="39"/>
      <c r="B97" s="40"/>
      <c r="C97" s="41"/>
      <c r="D97" s="210" t="s">
        <v>129</v>
      </c>
      <c r="E97" s="41"/>
      <c r="F97" s="211" t="s">
        <v>162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129</v>
      </c>
      <c r="AU97" s="18" t="s">
        <v>83</v>
      </c>
    </row>
    <row r="98" s="2" customFormat="1" ht="16.5" customHeight="1">
      <c r="A98" s="39"/>
      <c r="B98" s="40"/>
      <c r="C98" s="197" t="s">
        <v>163</v>
      </c>
      <c r="D98" s="197" t="s">
        <v>123</v>
      </c>
      <c r="E98" s="198" t="s">
        <v>164</v>
      </c>
      <c r="F98" s="199" t="s">
        <v>165</v>
      </c>
      <c r="G98" s="200" t="s">
        <v>126</v>
      </c>
      <c r="H98" s="201">
        <v>1</v>
      </c>
      <c r="I98" s="202"/>
      <c r="J98" s="203">
        <f>ROUND(I98*H98,2)</f>
        <v>0</v>
      </c>
      <c r="K98" s="199" t="s">
        <v>19</v>
      </c>
      <c r="L98" s="45"/>
      <c r="M98" s="204" t="s">
        <v>19</v>
      </c>
      <c r="N98" s="205" t="s">
        <v>46</v>
      </c>
      <c r="O98" s="85"/>
      <c r="P98" s="206">
        <f>O98*H98</f>
        <v>0</v>
      </c>
      <c r="Q98" s="206">
        <v>0</v>
      </c>
      <c r="R98" s="206">
        <f>Q98*H98</f>
        <v>0</v>
      </c>
      <c r="S98" s="206">
        <v>0</v>
      </c>
      <c r="T98" s="20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8" t="s">
        <v>127</v>
      </c>
      <c r="AT98" s="208" t="s">
        <v>123</v>
      </c>
      <c r="AU98" s="208" t="s">
        <v>83</v>
      </c>
      <c r="AY98" s="18" t="s">
        <v>122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83</v>
      </c>
      <c r="BK98" s="209">
        <f>ROUND(I98*H98,2)</f>
        <v>0</v>
      </c>
      <c r="BL98" s="18" t="s">
        <v>127</v>
      </c>
      <c r="BM98" s="208" t="s">
        <v>166</v>
      </c>
    </row>
    <row r="99" s="2" customFormat="1">
      <c r="A99" s="39"/>
      <c r="B99" s="40"/>
      <c r="C99" s="41"/>
      <c r="D99" s="210" t="s">
        <v>129</v>
      </c>
      <c r="E99" s="41"/>
      <c r="F99" s="211" t="s">
        <v>167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129</v>
      </c>
      <c r="AU99" s="18" t="s">
        <v>83</v>
      </c>
    </row>
    <row r="100" s="2" customFormat="1" ht="21.75" customHeight="1">
      <c r="A100" s="39"/>
      <c r="B100" s="40"/>
      <c r="C100" s="197" t="s">
        <v>168</v>
      </c>
      <c r="D100" s="197" t="s">
        <v>123</v>
      </c>
      <c r="E100" s="198" t="s">
        <v>169</v>
      </c>
      <c r="F100" s="199" t="s">
        <v>170</v>
      </c>
      <c r="G100" s="200" t="s">
        <v>126</v>
      </c>
      <c r="H100" s="201">
        <v>1</v>
      </c>
      <c r="I100" s="202"/>
      <c r="J100" s="203">
        <f>ROUND(I100*H100,2)</f>
        <v>0</v>
      </c>
      <c r="K100" s="199" t="s">
        <v>19</v>
      </c>
      <c r="L100" s="45"/>
      <c r="M100" s="204" t="s">
        <v>19</v>
      </c>
      <c r="N100" s="205" t="s">
        <v>46</v>
      </c>
      <c r="O100" s="85"/>
      <c r="P100" s="206">
        <f>O100*H100</f>
        <v>0</v>
      </c>
      <c r="Q100" s="206">
        <v>0</v>
      </c>
      <c r="R100" s="206">
        <f>Q100*H100</f>
        <v>0</v>
      </c>
      <c r="S100" s="206">
        <v>0</v>
      </c>
      <c r="T100" s="20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127</v>
      </c>
      <c r="AT100" s="208" t="s">
        <v>123</v>
      </c>
      <c r="AU100" s="208" t="s">
        <v>83</v>
      </c>
      <c r="AY100" s="18" t="s">
        <v>122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83</v>
      </c>
      <c r="BK100" s="209">
        <f>ROUND(I100*H100,2)</f>
        <v>0</v>
      </c>
      <c r="BL100" s="18" t="s">
        <v>127</v>
      </c>
      <c r="BM100" s="208" t="s">
        <v>171</v>
      </c>
    </row>
    <row r="101" s="2" customFormat="1">
      <c r="A101" s="39"/>
      <c r="B101" s="40"/>
      <c r="C101" s="41"/>
      <c r="D101" s="210" t="s">
        <v>129</v>
      </c>
      <c r="E101" s="41"/>
      <c r="F101" s="211" t="s">
        <v>172</v>
      </c>
      <c r="G101" s="41"/>
      <c r="H101" s="41"/>
      <c r="I101" s="212"/>
      <c r="J101" s="41"/>
      <c r="K101" s="41"/>
      <c r="L101" s="45"/>
      <c r="M101" s="213"/>
      <c r="N101" s="21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129</v>
      </c>
      <c r="AU101" s="18" t="s">
        <v>83</v>
      </c>
    </row>
    <row r="102" s="2" customFormat="1" ht="24.15" customHeight="1">
      <c r="A102" s="39"/>
      <c r="B102" s="40"/>
      <c r="C102" s="197" t="s">
        <v>173</v>
      </c>
      <c r="D102" s="197" t="s">
        <v>123</v>
      </c>
      <c r="E102" s="198" t="s">
        <v>174</v>
      </c>
      <c r="F102" s="199" t="s">
        <v>175</v>
      </c>
      <c r="G102" s="200" t="s">
        <v>126</v>
      </c>
      <c r="H102" s="201">
        <v>1</v>
      </c>
      <c r="I102" s="202"/>
      <c r="J102" s="203">
        <f>ROUND(I102*H102,2)</f>
        <v>0</v>
      </c>
      <c r="K102" s="199" t="s">
        <v>19</v>
      </c>
      <c r="L102" s="45"/>
      <c r="M102" s="204" t="s">
        <v>19</v>
      </c>
      <c r="N102" s="205" t="s">
        <v>46</v>
      </c>
      <c r="O102" s="8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127</v>
      </c>
      <c r="AT102" s="208" t="s">
        <v>123</v>
      </c>
      <c r="AU102" s="208" t="s">
        <v>83</v>
      </c>
      <c r="AY102" s="18" t="s">
        <v>122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83</v>
      </c>
      <c r="BK102" s="209">
        <f>ROUND(I102*H102,2)</f>
        <v>0</v>
      </c>
      <c r="BL102" s="18" t="s">
        <v>127</v>
      </c>
      <c r="BM102" s="208" t="s">
        <v>176</v>
      </c>
    </row>
    <row r="103" s="2" customFormat="1" ht="24.15" customHeight="1">
      <c r="A103" s="39"/>
      <c r="B103" s="40"/>
      <c r="C103" s="197" t="s">
        <v>177</v>
      </c>
      <c r="D103" s="197" t="s">
        <v>123</v>
      </c>
      <c r="E103" s="198" t="s">
        <v>178</v>
      </c>
      <c r="F103" s="199" t="s">
        <v>179</v>
      </c>
      <c r="G103" s="200" t="s">
        <v>126</v>
      </c>
      <c r="H103" s="201">
        <v>1</v>
      </c>
      <c r="I103" s="202"/>
      <c r="J103" s="203">
        <f>ROUND(I103*H103,2)</f>
        <v>0</v>
      </c>
      <c r="K103" s="199" t="s">
        <v>19</v>
      </c>
      <c r="L103" s="45"/>
      <c r="M103" s="204" t="s">
        <v>19</v>
      </c>
      <c r="N103" s="205" t="s">
        <v>46</v>
      </c>
      <c r="O103" s="85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127</v>
      </c>
      <c r="AT103" s="208" t="s">
        <v>123</v>
      </c>
      <c r="AU103" s="208" t="s">
        <v>83</v>
      </c>
      <c r="AY103" s="18" t="s">
        <v>122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83</v>
      </c>
      <c r="BK103" s="209">
        <f>ROUND(I103*H103,2)</f>
        <v>0</v>
      </c>
      <c r="BL103" s="18" t="s">
        <v>127</v>
      </c>
      <c r="BM103" s="208" t="s">
        <v>180</v>
      </c>
    </row>
    <row r="104" s="2" customFormat="1" ht="16.5" customHeight="1">
      <c r="A104" s="39"/>
      <c r="B104" s="40"/>
      <c r="C104" s="197" t="s">
        <v>181</v>
      </c>
      <c r="D104" s="197" t="s">
        <v>123</v>
      </c>
      <c r="E104" s="198" t="s">
        <v>182</v>
      </c>
      <c r="F104" s="199" t="s">
        <v>183</v>
      </c>
      <c r="G104" s="200" t="s">
        <v>126</v>
      </c>
      <c r="H104" s="201">
        <v>1</v>
      </c>
      <c r="I104" s="202"/>
      <c r="J104" s="203">
        <f>ROUND(I104*H104,2)</f>
        <v>0</v>
      </c>
      <c r="K104" s="199" t="s">
        <v>19</v>
      </c>
      <c r="L104" s="45"/>
      <c r="M104" s="204" t="s">
        <v>19</v>
      </c>
      <c r="N104" s="205" t="s">
        <v>46</v>
      </c>
      <c r="O104" s="8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8" t="s">
        <v>127</v>
      </c>
      <c r="AT104" s="208" t="s">
        <v>123</v>
      </c>
      <c r="AU104" s="208" t="s">
        <v>83</v>
      </c>
      <c r="AY104" s="18" t="s">
        <v>122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83</v>
      </c>
      <c r="BK104" s="209">
        <f>ROUND(I104*H104,2)</f>
        <v>0</v>
      </c>
      <c r="BL104" s="18" t="s">
        <v>127</v>
      </c>
      <c r="BM104" s="208" t="s">
        <v>184</v>
      </c>
    </row>
    <row r="105" s="2" customFormat="1">
      <c r="A105" s="39"/>
      <c r="B105" s="40"/>
      <c r="C105" s="41"/>
      <c r="D105" s="210" t="s">
        <v>129</v>
      </c>
      <c r="E105" s="41"/>
      <c r="F105" s="211" t="s">
        <v>185</v>
      </c>
      <c r="G105" s="41"/>
      <c r="H105" s="41"/>
      <c r="I105" s="212"/>
      <c r="J105" s="41"/>
      <c r="K105" s="41"/>
      <c r="L105" s="45"/>
      <c r="M105" s="213"/>
      <c r="N105" s="21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129</v>
      </c>
      <c r="AU105" s="18" t="s">
        <v>83</v>
      </c>
    </row>
    <row r="106" s="2" customFormat="1" ht="24.15" customHeight="1">
      <c r="A106" s="39"/>
      <c r="B106" s="40"/>
      <c r="C106" s="197" t="s">
        <v>186</v>
      </c>
      <c r="D106" s="197" t="s">
        <v>123</v>
      </c>
      <c r="E106" s="198" t="s">
        <v>187</v>
      </c>
      <c r="F106" s="199" t="s">
        <v>188</v>
      </c>
      <c r="G106" s="200" t="s">
        <v>126</v>
      </c>
      <c r="H106" s="201">
        <v>1</v>
      </c>
      <c r="I106" s="202"/>
      <c r="J106" s="203">
        <f>ROUND(I106*H106,2)</f>
        <v>0</v>
      </c>
      <c r="K106" s="199" t="s">
        <v>19</v>
      </c>
      <c r="L106" s="45"/>
      <c r="M106" s="215" t="s">
        <v>19</v>
      </c>
      <c r="N106" s="216" t="s">
        <v>46</v>
      </c>
      <c r="O106" s="217"/>
      <c r="P106" s="218">
        <f>O106*H106</f>
        <v>0</v>
      </c>
      <c r="Q106" s="218">
        <v>0</v>
      </c>
      <c r="R106" s="218">
        <f>Q106*H106</f>
        <v>0</v>
      </c>
      <c r="S106" s="218">
        <v>0</v>
      </c>
      <c r="T106" s="219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127</v>
      </c>
      <c r="AT106" s="208" t="s">
        <v>123</v>
      </c>
      <c r="AU106" s="208" t="s">
        <v>83</v>
      </c>
      <c r="AY106" s="18" t="s">
        <v>122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83</v>
      </c>
      <c r="BK106" s="209">
        <f>ROUND(I106*H106,2)</f>
        <v>0</v>
      </c>
      <c r="BL106" s="18" t="s">
        <v>127</v>
      </c>
      <c r="BM106" s="208" t="s">
        <v>189</v>
      </c>
    </row>
    <row r="107" s="2" customFormat="1" ht="6.96" customHeight="1">
      <c r="A107" s="39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45"/>
      <c r="M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</sheetData>
  <sheetProtection sheet="1" autoFilter="0" formatColumns="0" formatRows="0" objects="1" scenarios="1" spinCount="100000" saltValue="Ce+sG54zan1A9HF1Q4HSjQNmQb++oRhVNtIkZv6Q9UkIJURLtHM+YZcae7RJrVo7x0cwu+RXjmoahBIBYF2bAg==" hashValue="5epS8NamqtoueM303e76TbnoLJKDCxww3KsDMQZQvh6WIvbK3tyuJbJddjEehCSvJbGEA1lpu1Acy+APKEVKKA==" algorithmName="SHA-512" password="CC35"/>
  <autoFilter ref="C79:K106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Bělá, ř.km 6,975 - 7,140, Boskovice, oprava koryta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31. 10. 2023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ROUND((SUM(BE85:BE213)),  2)</f>
        <v>0</v>
      </c>
      <c r="G33" s="39"/>
      <c r="H33" s="39"/>
      <c r="I33" s="149">
        <v>0.20999999999999999</v>
      </c>
      <c r="J33" s="148">
        <f>ROUND(((SUM(BE85:BE213))*I33),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ROUND((SUM(BF85:BF213)),  2)</f>
        <v>0</v>
      </c>
      <c r="G34" s="39"/>
      <c r="H34" s="39"/>
      <c r="I34" s="149">
        <v>0.14999999999999999</v>
      </c>
      <c r="J34" s="148">
        <f>ROUND(((SUM(BF85:BF213))*I34),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ROUND((SUM(BG85:BG213)),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ROUND((SUM(BH85:BH213)),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ROUND((SUM(BI85:BI213)),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Bělá, ř.km 6,975 - 7,140, Boskovice, oprava koryta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 01 - dočasná přístupová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Boskovice</v>
      </c>
      <c r="G52" s="41"/>
      <c r="H52" s="41"/>
      <c r="I52" s="33" t="s">
        <v>23</v>
      </c>
      <c r="J52" s="73" t="str">
        <f>IF(J12="","",J12)</f>
        <v>31. 10. 2023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191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192</v>
      </c>
      <c r="E61" s="223"/>
      <c r="F61" s="223"/>
      <c r="G61" s="223"/>
      <c r="H61" s="223"/>
      <c r="I61" s="223"/>
      <c r="J61" s="224">
        <f>J87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193</v>
      </c>
      <c r="E62" s="223"/>
      <c r="F62" s="223"/>
      <c r="G62" s="223"/>
      <c r="H62" s="223"/>
      <c r="I62" s="223"/>
      <c r="J62" s="224">
        <f>J173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194</v>
      </c>
      <c r="E63" s="223"/>
      <c r="F63" s="223"/>
      <c r="G63" s="223"/>
      <c r="H63" s="223"/>
      <c r="I63" s="223"/>
      <c r="J63" s="224">
        <f>J194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195</v>
      </c>
      <c r="E64" s="223"/>
      <c r="F64" s="223"/>
      <c r="G64" s="223"/>
      <c r="H64" s="223"/>
      <c r="I64" s="223"/>
      <c r="J64" s="224">
        <f>J204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196</v>
      </c>
      <c r="E65" s="223"/>
      <c r="F65" s="223"/>
      <c r="G65" s="223"/>
      <c r="H65" s="223"/>
      <c r="I65" s="223"/>
      <c r="J65" s="224">
        <f>J211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Bělá, ř.km 6,975 - 7,140, Boskovice, oprava koryta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99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01 - SO 01 - dočasná přístupová komunikace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Boskovice</v>
      </c>
      <c r="G79" s="41"/>
      <c r="H79" s="41"/>
      <c r="I79" s="33" t="s">
        <v>23</v>
      </c>
      <c r="J79" s="73" t="str">
        <f>IF(J12="","",J12)</f>
        <v>31. 10. 2023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Povodí Moravy, s.p.</v>
      </c>
      <c r="G81" s="41"/>
      <c r="H81" s="41"/>
      <c r="I81" s="33" t="s">
        <v>33</v>
      </c>
      <c r="J81" s="37" t="str">
        <f>E21</f>
        <v>Ing. Vít Pučálek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31</v>
      </c>
      <c r="D82" s="41"/>
      <c r="E82" s="41"/>
      <c r="F82" s="28" t="str">
        <f>IF(E18="","",E18)</f>
        <v>Vyplň údaj</v>
      </c>
      <c r="G82" s="41"/>
      <c r="H82" s="41"/>
      <c r="I82" s="33" t="s">
        <v>38</v>
      </c>
      <c r="J82" s="37" t="str">
        <f>E24</f>
        <v>Ing. Vít Pučálek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0" customFormat="1" ht="29.28" customHeight="1">
      <c r="A84" s="172"/>
      <c r="B84" s="173"/>
      <c r="C84" s="174" t="s">
        <v>107</v>
      </c>
      <c r="D84" s="175" t="s">
        <v>60</v>
      </c>
      <c r="E84" s="175" t="s">
        <v>56</v>
      </c>
      <c r="F84" s="175" t="s">
        <v>57</v>
      </c>
      <c r="G84" s="175" t="s">
        <v>108</v>
      </c>
      <c r="H84" s="175" t="s">
        <v>109</v>
      </c>
      <c r="I84" s="175" t="s">
        <v>110</v>
      </c>
      <c r="J84" s="175" t="s">
        <v>103</v>
      </c>
      <c r="K84" s="176" t="s">
        <v>111</v>
      </c>
      <c r="L84" s="177"/>
      <c r="M84" s="93" t="s">
        <v>19</v>
      </c>
      <c r="N84" s="94" t="s">
        <v>45</v>
      </c>
      <c r="O84" s="94" t="s">
        <v>112</v>
      </c>
      <c r="P84" s="94" t="s">
        <v>113</v>
      </c>
      <c r="Q84" s="94" t="s">
        <v>114</v>
      </c>
      <c r="R84" s="94" t="s">
        <v>115</v>
      </c>
      <c r="S84" s="94" t="s">
        <v>116</v>
      </c>
      <c r="T84" s="95" t="s">
        <v>117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9"/>
      <c r="B85" s="40"/>
      <c r="C85" s="100" t="s">
        <v>118</v>
      </c>
      <c r="D85" s="41"/>
      <c r="E85" s="41"/>
      <c r="F85" s="41"/>
      <c r="G85" s="41"/>
      <c r="H85" s="41"/>
      <c r="I85" s="41"/>
      <c r="J85" s="178">
        <f>BK85</f>
        <v>0</v>
      </c>
      <c r="K85" s="41"/>
      <c r="L85" s="45"/>
      <c r="M85" s="96"/>
      <c r="N85" s="179"/>
      <c r="O85" s="97"/>
      <c r="P85" s="180">
        <f>P86</f>
        <v>0</v>
      </c>
      <c r="Q85" s="97"/>
      <c r="R85" s="180">
        <f>R86</f>
        <v>377.61219999999997</v>
      </c>
      <c r="S85" s="97"/>
      <c r="T85" s="181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104</v>
      </c>
      <c r="BK85" s="182">
        <f>BK86</f>
        <v>0</v>
      </c>
    </row>
    <row r="86" s="11" customFormat="1" ht="25.92" customHeight="1">
      <c r="A86" s="11"/>
      <c r="B86" s="183"/>
      <c r="C86" s="184"/>
      <c r="D86" s="185" t="s">
        <v>74</v>
      </c>
      <c r="E86" s="186" t="s">
        <v>197</v>
      </c>
      <c r="F86" s="186" t="s">
        <v>198</v>
      </c>
      <c r="G86" s="184"/>
      <c r="H86" s="184"/>
      <c r="I86" s="187"/>
      <c r="J86" s="188">
        <f>BK86</f>
        <v>0</v>
      </c>
      <c r="K86" s="184"/>
      <c r="L86" s="189"/>
      <c r="M86" s="190"/>
      <c r="N86" s="191"/>
      <c r="O86" s="191"/>
      <c r="P86" s="192">
        <f>P87+P173+P194+P204+P211</f>
        <v>0</v>
      </c>
      <c r="Q86" s="191"/>
      <c r="R86" s="192">
        <f>R87+R173+R194+R204+R211</f>
        <v>377.61219999999997</v>
      </c>
      <c r="S86" s="191"/>
      <c r="T86" s="193">
        <f>T87+T173+T194+T204+T211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83</v>
      </c>
      <c r="AT86" s="195" t="s">
        <v>74</v>
      </c>
      <c r="AU86" s="195" t="s">
        <v>75</v>
      </c>
      <c r="AY86" s="194" t="s">
        <v>122</v>
      </c>
      <c r="BK86" s="196">
        <f>BK87+BK173+BK194+BK204+BK211</f>
        <v>0</v>
      </c>
    </row>
    <row r="87" s="11" customFormat="1" ht="22.8" customHeight="1">
      <c r="A87" s="11"/>
      <c r="B87" s="183"/>
      <c r="C87" s="184"/>
      <c r="D87" s="185" t="s">
        <v>74</v>
      </c>
      <c r="E87" s="226" t="s">
        <v>83</v>
      </c>
      <c r="F87" s="226" t="s">
        <v>199</v>
      </c>
      <c r="G87" s="184"/>
      <c r="H87" s="184"/>
      <c r="I87" s="187"/>
      <c r="J87" s="227">
        <f>BK87</f>
        <v>0</v>
      </c>
      <c r="K87" s="184"/>
      <c r="L87" s="189"/>
      <c r="M87" s="190"/>
      <c r="N87" s="191"/>
      <c r="O87" s="191"/>
      <c r="P87" s="192">
        <f>SUM(P88:P172)</f>
        <v>0</v>
      </c>
      <c r="Q87" s="191"/>
      <c r="R87" s="192">
        <f>SUM(R88:R172)</f>
        <v>16.002800000000001</v>
      </c>
      <c r="S87" s="191"/>
      <c r="T87" s="193">
        <f>SUM(T88:T172)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83</v>
      </c>
      <c r="AT87" s="195" t="s">
        <v>74</v>
      </c>
      <c r="AU87" s="195" t="s">
        <v>83</v>
      </c>
      <c r="AY87" s="194" t="s">
        <v>122</v>
      </c>
      <c r="BK87" s="196">
        <f>SUM(BK88:BK172)</f>
        <v>0</v>
      </c>
    </row>
    <row r="88" s="2" customFormat="1" ht="24.15" customHeight="1">
      <c r="A88" s="39"/>
      <c r="B88" s="40"/>
      <c r="C88" s="197" t="s">
        <v>83</v>
      </c>
      <c r="D88" s="197" t="s">
        <v>123</v>
      </c>
      <c r="E88" s="198" t="s">
        <v>200</v>
      </c>
      <c r="F88" s="199" t="s">
        <v>201</v>
      </c>
      <c r="G88" s="200" t="s">
        <v>202</v>
      </c>
      <c r="H88" s="201">
        <v>1015</v>
      </c>
      <c r="I88" s="202"/>
      <c r="J88" s="203">
        <f>ROUND(I88*H88,2)</f>
        <v>0</v>
      </c>
      <c r="K88" s="199" t="s">
        <v>203</v>
      </c>
      <c r="L88" s="45"/>
      <c r="M88" s="204" t="s">
        <v>19</v>
      </c>
      <c r="N88" s="205" t="s">
        <v>46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127</v>
      </c>
      <c r="AT88" s="208" t="s">
        <v>123</v>
      </c>
      <c r="AU88" s="208" t="s">
        <v>85</v>
      </c>
      <c r="AY88" s="18" t="s">
        <v>122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83</v>
      </c>
      <c r="BK88" s="209">
        <f>ROUND(I88*H88,2)</f>
        <v>0</v>
      </c>
      <c r="BL88" s="18" t="s">
        <v>127</v>
      </c>
      <c r="BM88" s="208" t="s">
        <v>204</v>
      </c>
    </row>
    <row r="89" s="2" customFormat="1">
      <c r="A89" s="39"/>
      <c r="B89" s="40"/>
      <c r="C89" s="41"/>
      <c r="D89" s="228" t="s">
        <v>205</v>
      </c>
      <c r="E89" s="41"/>
      <c r="F89" s="229" t="s">
        <v>206</v>
      </c>
      <c r="G89" s="41"/>
      <c r="H89" s="41"/>
      <c r="I89" s="212"/>
      <c r="J89" s="41"/>
      <c r="K89" s="41"/>
      <c r="L89" s="45"/>
      <c r="M89" s="213"/>
      <c r="N89" s="21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205</v>
      </c>
      <c r="AU89" s="18" t="s">
        <v>85</v>
      </c>
    </row>
    <row r="90" s="13" customFormat="1">
      <c r="A90" s="13"/>
      <c r="B90" s="230"/>
      <c r="C90" s="231"/>
      <c r="D90" s="210" t="s">
        <v>207</v>
      </c>
      <c r="E90" s="232" t="s">
        <v>19</v>
      </c>
      <c r="F90" s="233" t="s">
        <v>208</v>
      </c>
      <c r="G90" s="231"/>
      <c r="H90" s="234">
        <v>875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0" t="s">
        <v>207</v>
      </c>
      <c r="AU90" s="240" t="s">
        <v>85</v>
      </c>
      <c r="AV90" s="13" t="s">
        <v>85</v>
      </c>
      <c r="AW90" s="13" t="s">
        <v>37</v>
      </c>
      <c r="AX90" s="13" t="s">
        <v>75</v>
      </c>
      <c r="AY90" s="240" t="s">
        <v>122</v>
      </c>
    </row>
    <row r="91" s="13" customFormat="1">
      <c r="A91" s="13"/>
      <c r="B91" s="230"/>
      <c r="C91" s="231"/>
      <c r="D91" s="210" t="s">
        <v>207</v>
      </c>
      <c r="E91" s="232" t="s">
        <v>19</v>
      </c>
      <c r="F91" s="233" t="s">
        <v>209</v>
      </c>
      <c r="G91" s="231"/>
      <c r="H91" s="234">
        <v>140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0" t="s">
        <v>207</v>
      </c>
      <c r="AU91" s="240" t="s">
        <v>85</v>
      </c>
      <c r="AV91" s="13" t="s">
        <v>85</v>
      </c>
      <c r="AW91" s="13" t="s">
        <v>37</v>
      </c>
      <c r="AX91" s="13" t="s">
        <v>75</v>
      </c>
      <c r="AY91" s="240" t="s">
        <v>122</v>
      </c>
    </row>
    <row r="92" s="14" customFormat="1">
      <c r="A92" s="14"/>
      <c r="B92" s="241"/>
      <c r="C92" s="242"/>
      <c r="D92" s="210" t="s">
        <v>207</v>
      </c>
      <c r="E92" s="243" t="s">
        <v>19</v>
      </c>
      <c r="F92" s="244" t="s">
        <v>210</v>
      </c>
      <c r="G92" s="242"/>
      <c r="H92" s="245">
        <v>1015</v>
      </c>
      <c r="I92" s="246"/>
      <c r="J92" s="242"/>
      <c r="K92" s="242"/>
      <c r="L92" s="247"/>
      <c r="M92" s="248"/>
      <c r="N92" s="249"/>
      <c r="O92" s="249"/>
      <c r="P92" s="249"/>
      <c r="Q92" s="249"/>
      <c r="R92" s="249"/>
      <c r="S92" s="249"/>
      <c r="T92" s="25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1" t="s">
        <v>207</v>
      </c>
      <c r="AU92" s="251" t="s">
        <v>85</v>
      </c>
      <c r="AV92" s="14" t="s">
        <v>127</v>
      </c>
      <c r="AW92" s="14" t="s">
        <v>37</v>
      </c>
      <c r="AX92" s="14" t="s">
        <v>83</v>
      </c>
      <c r="AY92" s="251" t="s">
        <v>122</v>
      </c>
    </row>
    <row r="93" s="2" customFormat="1" ht="33" customHeight="1">
      <c r="A93" s="39"/>
      <c r="B93" s="40"/>
      <c r="C93" s="197" t="s">
        <v>85</v>
      </c>
      <c r="D93" s="197" t="s">
        <v>123</v>
      </c>
      <c r="E93" s="198" t="s">
        <v>211</v>
      </c>
      <c r="F93" s="199" t="s">
        <v>212</v>
      </c>
      <c r="G93" s="200" t="s">
        <v>213</v>
      </c>
      <c r="H93" s="201">
        <v>87.5</v>
      </c>
      <c r="I93" s="202"/>
      <c r="J93" s="203">
        <f>ROUND(I93*H93,2)</f>
        <v>0</v>
      </c>
      <c r="K93" s="199" t="s">
        <v>203</v>
      </c>
      <c r="L93" s="45"/>
      <c r="M93" s="204" t="s">
        <v>19</v>
      </c>
      <c r="N93" s="205" t="s">
        <v>46</v>
      </c>
      <c r="O93" s="85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127</v>
      </c>
      <c r="AT93" s="208" t="s">
        <v>123</v>
      </c>
      <c r="AU93" s="208" t="s">
        <v>85</v>
      </c>
      <c r="AY93" s="18" t="s">
        <v>122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83</v>
      </c>
      <c r="BK93" s="209">
        <f>ROUND(I93*H93,2)</f>
        <v>0</v>
      </c>
      <c r="BL93" s="18" t="s">
        <v>127</v>
      </c>
      <c r="BM93" s="208" t="s">
        <v>214</v>
      </c>
    </row>
    <row r="94" s="2" customFormat="1">
      <c r="A94" s="39"/>
      <c r="B94" s="40"/>
      <c r="C94" s="41"/>
      <c r="D94" s="228" t="s">
        <v>205</v>
      </c>
      <c r="E94" s="41"/>
      <c r="F94" s="229" t="s">
        <v>215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205</v>
      </c>
      <c r="AU94" s="18" t="s">
        <v>85</v>
      </c>
    </row>
    <row r="95" s="13" customFormat="1">
      <c r="A95" s="13"/>
      <c r="B95" s="230"/>
      <c r="C95" s="231"/>
      <c r="D95" s="210" t="s">
        <v>207</v>
      </c>
      <c r="E95" s="232" t="s">
        <v>19</v>
      </c>
      <c r="F95" s="233" t="s">
        <v>216</v>
      </c>
      <c r="G95" s="231"/>
      <c r="H95" s="234">
        <v>87.5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0" t="s">
        <v>207</v>
      </c>
      <c r="AU95" s="240" t="s">
        <v>85</v>
      </c>
      <c r="AV95" s="13" t="s">
        <v>85</v>
      </c>
      <c r="AW95" s="13" t="s">
        <v>37</v>
      </c>
      <c r="AX95" s="13" t="s">
        <v>75</v>
      </c>
      <c r="AY95" s="240" t="s">
        <v>122</v>
      </c>
    </row>
    <row r="96" s="14" customFormat="1">
      <c r="A96" s="14"/>
      <c r="B96" s="241"/>
      <c r="C96" s="242"/>
      <c r="D96" s="210" t="s">
        <v>207</v>
      </c>
      <c r="E96" s="243" t="s">
        <v>19</v>
      </c>
      <c r="F96" s="244" t="s">
        <v>210</v>
      </c>
      <c r="G96" s="242"/>
      <c r="H96" s="245">
        <v>87.5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1" t="s">
        <v>207</v>
      </c>
      <c r="AU96" s="251" t="s">
        <v>85</v>
      </c>
      <c r="AV96" s="14" t="s">
        <v>127</v>
      </c>
      <c r="AW96" s="14" t="s">
        <v>37</v>
      </c>
      <c r="AX96" s="14" t="s">
        <v>83</v>
      </c>
      <c r="AY96" s="251" t="s">
        <v>122</v>
      </c>
    </row>
    <row r="97" s="2" customFormat="1" ht="44.25" customHeight="1">
      <c r="A97" s="39"/>
      <c r="B97" s="40"/>
      <c r="C97" s="197" t="s">
        <v>135</v>
      </c>
      <c r="D97" s="197" t="s">
        <v>123</v>
      </c>
      <c r="E97" s="198" t="s">
        <v>217</v>
      </c>
      <c r="F97" s="199" t="s">
        <v>218</v>
      </c>
      <c r="G97" s="200" t="s">
        <v>213</v>
      </c>
      <c r="H97" s="201">
        <v>25</v>
      </c>
      <c r="I97" s="202"/>
      <c r="J97" s="203">
        <f>ROUND(I97*H97,2)</f>
        <v>0</v>
      </c>
      <c r="K97" s="199" t="s">
        <v>203</v>
      </c>
      <c r="L97" s="45"/>
      <c r="M97" s="204" t="s">
        <v>19</v>
      </c>
      <c r="N97" s="205" t="s">
        <v>46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127</v>
      </c>
      <c r="AT97" s="208" t="s">
        <v>123</v>
      </c>
      <c r="AU97" s="208" t="s">
        <v>85</v>
      </c>
      <c r="AY97" s="18" t="s">
        <v>122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83</v>
      </c>
      <c r="BK97" s="209">
        <f>ROUND(I97*H97,2)</f>
        <v>0</v>
      </c>
      <c r="BL97" s="18" t="s">
        <v>127</v>
      </c>
      <c r="BM97" s="208" t="s">
        <v>219</v>
      </c>
    </row>
    <row r="98" s="2" customFormat="1">
      <c r="A98" s="39"/>
      <c r="B98" s="40"/>
      <c r="C98" s="41"/>
      <c r="D98" s="228" t="s">
        <v>205</v>
      </c>
      <c r="E98" s="41"/>
      <c r="F98" s="229" t="s">
        <v>220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205</v>
      </c>
      <c r="AU98" s="18" t="s">
        <v>85</v>
      </c>
    </row>
    <row r="99" s="13" customFormat="1">
      <c r="A99" s="13"/>
      <c r="B99" s="230"/>
      <c r="C99" s="231"/>
      <c r="D99" s="210" t="s">
        <v>207</v>
      </c>
      <c r="E99" s="232" t="s">
        <v>19</v>
      </c>
      <c r="F99" s="233" t="s">
        <v>221</v>
      </c>
      <c r="G99" s="231"/>
      <c r="H99" s="234">
        <v>20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207</v>
      </c>
      <c r="AU99" s="240" t="s">
        <v>85</v>
      </c>
      <c r="AV99" s="13" t="s">
        <v>85</v>
      </c>
      <c r="AW99" s="13" t="s">
        <v>37</v>
      </c>
      <c r="AX99" s="13" t="s">
        <v>75</v>
      </c>
      <c r="AY99" s="240" t="s">
        <v>122</v>
      </c>
    </row>
    <row r="100" s="13" customFormat="1">
      <c r="A100" s="13"/>
      <c r="B100" s="230"/>
      <c r="C100" s="231"/>
      <c r="D100" s="210" t="s">
        <v>207</v>
      </c>
      <c r="E100" s="232" t="s">
        <v>19</v>
      </c>
      <c r="F100" s="233" t="s">
        <v>222</v>
      </c>
      <c r="G100" s="231"/>
      <c r="H100" s="234">
        <v>5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207</v>
      </c>
      <c r="AU100" s="240" t="s">
        <v>85</v>
      </c>
      <c r="AV100" s="13" t="s">
        <v>85</v>
      </c>
      <c r="AW100" s="13" t="s">
        <v>37</v>
      </c>
      <c r="AX100" s="13" t="s">
        <v>75</v>
      </c>
      <c r="AY100" s="240" t="s">
        <v>122</v>
      </c>
    </row>
    <row r="101" s="14" customFormat="1">
      <c r="A101" s="14"/>
      <c r="B101" s="241"/>
      <c r="C101" s="242"/>
      <c r="D101" s="210" t="s">
        <v>207</v>
      </c>
      <c r="E101" s="243" t="s">
        <v>19</v>
      </c>
      <c r="F101" s="244" t="s">
        <v>210</v>
      </c>
      <c r="G101" s="242"/>
      <c r="H101" s="245">
        <v>25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1" t="s">
        <v>207</v>
      </c>
      <c r="AU101" s="251" t="s">
        <v>85</v>
      </c>
      <c r="AV101" s="14" t="s">
        <v>127</v>
      </c>
      <c r="AW101" s="14" t="s">
        <v>37</v>
      </c>
      <c r="AX101" s="14" t="s">
        <v>83</v>
      </c>
      <c r="AY101" s="251" t="s">
        <v>122</v>
      </c>
    </row>
    <row r="102" s="2" customFormat="1" ht="62.7" customHeight="1">
      <c r="A102" s="39"/>
      <c r="B102" s="40"/>
      <c r="C102" s="197" t="s">
        <v>127</v>
      </c>
      <c r="D102" s="197" t="s">
        <v>123</v>
      </c>
      <c r="E102" s="198" t="s">
        <v>223</v>
      </c>
      <c r="F102" s="199" t="s">
        <v>224</v>
      </c>
      <c r="G102" s="200" t="s">
        <v>213</v>
      </c>
      <c r="H102" s="201">
        <v>249</v>
      </c>
      <c r="I102" s="202"/>
      <c r="J102" s="203">
        <f>ROUND(I102*H102,2)</f>
        <v>0</v>
      </c>
      <c r="K102" s="199" t="s">
        <v>203</v>
      </c>
      <c r="L102" s="45"/>
      <c r="M102" s="204" t="s">
        <v>19</v>
      </c>
      <c r="N102" s="205" t="s">
        <v>46</v>
      </c>
      <c r="O102" s="8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127</v>
      </c>
      <c r="AT102" s="208" t="s">
        <v>123</v>
      </c>
      <c r="AU102" s="208" t="s">
        <v>85</v>
      </c>
      <c r="AY102" s="18" t="s">
        <v>122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83</v>
      </c>
      <c r="BK102" s="209">
        <f>ROUND(I102*H102,2)</f>
        <v>0</v>
      </c>
      <c r="BL102" s="18" t="s">
        <v>127</v>
      </c>
      <c r="BM102" s="208" t="s">
        <v>225</v>
      </c>
    </row>
    <row r="103" s="2" customFormat="1">
      <c r="A103" s="39"/>
      <c r="B103" s="40"/>
      <c r="C103" s="41"/>
      <c r="D103" s="228" t="s">
        <v>205</v>
      </c>
      <c r="E103" s="41"/>
      <c r="F103" s="229" t="s">
        <v>226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205</v>
      </c>
      <c r="AU103" s="18" t="s">
        <v>85</v>
      </c>
    </row>
    <row r="104" s="13" customFormat="1">
      <c r="A104" s="13"/>
      <c r="B104" s="230"/>
      <c r="C104" s="231"/>
      <c r="D104" s="210" t="s">
        <v>207</v>
      </c>
      <c r="E104" s="232" t="s">
        <v>19</v>
      </c>
      <c r="F104" s="233" t="s">
        <v>227</v>
      </c>
      <c r="G104" s="231"/>
      <c r="H104" s="234">
        <v>175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207</v>
      </c>
      <c r="AU104" s="240" t="s">
        <v>85</v>
      </c>
      <c r="AV104" s="13" t="s">
        <v>85</v>
      </c>
      <c r="AW104" s="13" t="s">
        <v>37</v>
      </c>
      <c r="AX104" s="13" t="s">
        <v>75</v>
      </c>
      <c r="AY104" s="240" t="s">
        <v>122</v>
      </c>
    </row>
    <row r="105" s="13" customFormat="1">
      <c r="A105" s="13"/>
      <c r="B105" s="230"/>
      <c r="C105" s="231"/>
      <c r="D105" s="210" t="s">
        <v>207</v>
      </c>
      <c r="E105" s="232" t="s">
        <v>19</v>
      </c>
      <c r="F105" s="233" t="s">
        <v>228</v>
      </c>
      <c r="G105" s="231"/>
      <c r="H105" s="234">
        <v>28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207</v>
      </c>
      <c r="AU105" s="240" t="s">
        <v>85</v>
      </c>
      <c r="AV105" s="13" t="s">
        <v>85</v>
      </c>
      <c r="AW105" s="13" t="s">
        <v>37</v>
      </c>
      <c r="AX105" s="13" t="s">
        <v>75</v>
      </c>
      <c r="AY105" s="240" t="s">
        <v>122</v>
      </c>
    </row>
    <row r="106" s="13" customFormat="1">
      <c r="A106" s="13"/>
      <c r="B106" s="230"/>
      <c r="C106" s="231"/>
      <c r="D106" s="210" t="s">
        <v>207</v>
      </c>
      <c r="E106" s="232" t="s">
        <v>19</v>
      </c>
      <c r="F106" s="233" t="s">
        <v>229</v>
      </c>
      <c r="G106" s="231"/>
      <c r="H106" s="234">
        <v>28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207</v>
      </c>
      <c r="AU106" s="240" t="s">
        <v>85</v>
      </c>
      <c r="AV106" s="13" t="s">
        <v>85</v>
      </c>
      <c r="AW106" s="13" t="s">
        <v>37</v>
      </c>
      <c r="AX106" s="13" t="s">
        <v>75</v>
      </c>
      <c r="AY106" s="240" t="s">
        <v>122</v>
      </c>
    </row>
    <row r="107" s="13" customFormat="1">
      <c r="A107" s="13"/>
      <c r="B107" s="230"/>
      <c r="C107" s="231"/>
      <c r="D107" s="210" t="s">
        <v>207</v>
      </c>
      <c r="E107" s="232" t="s">
        <v>19</v>
      </c>
      <c r="F107" s="233" t="s">
        <v>230</v>
      </c>
      <c r="G107" s="231"/>
      <c r="H107" s="234">
        <v>18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207</v>
      </c>
      <c r="AU107" s="240" t="s">
        <v>85</v>
      </c>
      <c r="AV107" s="13" t="s">
        <v>85</v>
      </c>
      <c r="AW107" s="13" t="s">
        <v>37</v>
      </c>
      <c r="AX107" s="13" t="s">
        <v>75</v>
      </c>
      <c r="AY107" s="240" t="s">
        <v>122</v>
      </c>
    </row>
    <row r="108" s="14" customFormat="1">
      <c r="A108" s="14"/>
      <c r="B108" s="241"/>
      <c r="C108" s="242"/>
      <c r="D108" s="210" t="s">
        <v>207</v>
      </c>
      <c r="E108" s="243" t="s">
        <v>19</v>
      </c>
      <c r="F108" s="244" t="s">
        <v>210</v>
      </c>
      <c r="G108" s="242"/>
      <c r="H108" s="245">
        <v>249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207</v>
      </c>
      <c r="AU108" s="251" t="s">
        <v>85</v>
      </c>
      <c r="AV108" s="14" t="s">
        <v>127</v>
      </c>
      <c r="AW108" s="14" t="s">
        <v>37</v>
      </c>
      <c r="AX108" s="14" t="s">
        <v>83</v>
      </c>
      <c r="AY108" s="251" t="s">
        <v>122</v>
      </c>
    </row>
    <row r="109" s="2" customFormat="1" ht="62.7" customHeight="1">
      <c r="A109" s="39"/>
      <c r="B109" s="40"/>
      <c r="C109" s="197" t="s">
        <v>231</v>
      </c>
      <c r="D109" s="197" t="s">
        <v>123</v>
      </c>
      <c r="E109" s="198" t="s">
        <v>232</v>
      </c>
      <c r="F109" s="199" t="s">
        <v>233</v>
      </c>
      <c r="G109" s="200" t="s">
        <v>213</v>
      </c>
      <c r="H109" s="201">
        <v>87.5</v>
      </c>
      <c r="I109" s="202"/>
      <c r="J109" s="203">
        <f>ROUND(I109*H109,2)</f>
        <v>0</v>
      </c>
      <c r="K109" s="199" t="s">
        <v>203</v>
      </c>
      <c r="L109" s="45"/>
      <c r="M109" s="204" t="s">
        <v>19</v>
      </c>
      <c r="N109" s="205" t="s">
        <v>46</v>
      </c>
      <c r="O109" s="85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08" t="s">
        <v>127</v>
      </c>
      <c r="AT109" s="208" t="s">
        <v>123</v>
      </c>
      <c r="AU109" s="208" t="s">
        <v>85</v>
      </c>
      <c r="AY109" s="18" t="s">
        <v>122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8" t="s">
        <v>83</v>
      </c>
      <c r="BK109" s="209">
        <f>ROUND(I109*H109,2)</f>
        <v>0</v>
      </c>
      <c r="BL109" s="18" t="s">
        <v>127</v>
      </c>
      <c r="BM109" s="208" t="s">
        <v>234</v>
      </c>
    </row>
    <row r="110" s="2" customFormat="1">
      <c r="A110" s="39"/>
      <c r="B110" s="40"/>
      <c r="C110" s="41"/>
      <c r="D110" s="228" t="s">
        <v>205</v>
      </c>
      <c r="E110" s="41"/>
      <c r="F110" s="229" t="s">
        <v>235</v>
      </c>
      <c r="G110" s="41"/>
      <c r="H110" s="41"/>
      <c r="I110" s="212"/>
      <c r="J110" s="41"/>
      <c r="K110" s="41"/>
      <c r="L110" s="45"/>
      <c r="M110" s="213"/>
      <c r="N110" s="21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205</v>
      </c>
      <c r="AU110" s="18" t="s">
        <v>85</v>
      </c>
    </row>
    <row r="111" s="13" customFormat="1">
      <c r="A111" s="13"/>
      <c r="B111" s="230"/>
      <c r="C111" s="231"/>
      <c r="D111" s="210" t="s">
        <v>207</v>
      </c>
      <c r="E111" s="232" t="s">
        <v>19</v>
      </c>
      <c r="F111" s="233" t="s">
        <v>216</v>
      </c>
      <c r="G111" s="231"/>
      <c r="H111" s="234">
        <v>87.5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207</v>
      </c>
      <c r="AU111" s="240" t="s">
        <v>85</v>
      </c>
      <c r="AV111" s="13" t="s">
        <v>85</v>
      </c>
      <c r="AW111" s="13" t="s">
        <v>37</v>
      </c>
      <c r="AX111" s="13" t="s">
        <v>75</v>
      </c>
      <c r="AY111" s="240" t="s">
        <v>122</v>
      </c>
    </row>
    <row r="112" s="14" customFormat="1">
      <c r="A112" s="14"/>
      <c r="B112" s="241"/>
      <c r="C112" s="242"/>
      <c r="D112" s="210" t="s">
        <v>207</v>
      </c>
      <c r="E112" s="243" t="s">
        <v>19</v>
      </c>
      <c r="F112" s="244" t="s">
        <v>210</v>
      </c>
      <c r="G112" s="242"/>
      <c r="H112" s="245">
        <v>87.5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1" t="s">
        <v>207</v>
      </c>
      <c r="AU112" s="251" t="s">
        <v>85</v>
      </c>
      <c r="AV112" s="14" t="s">
        <v>127</v>
      </c>
      <c r="AW112" s="14" t="s">
        <v>37</v>
      </c>
      <c r="AX112" s="14" t="s">
        <v>83</v>
      </c>
      <c r="AY112" s="251" t="s">
        <v>122</v>
      </c>
    </row>
    <row r="113" s="2" customFormat="1" ht="66.75" customHeight="1">
      <c r="A113" s="39"/>
      <c r="B113" s="40"/>
      <c r="C113" s="197" t="s">
        <v>236</v>
      </c>
      <c r="D113" s="197" t="s">
        <v>123</v>
      </c>
      <c r="E113" s="198" t="s">
        <v>237</v>
      </c>
      <c r="F113" s="199" t="s">
        <v>238</v>
      </c>
      <c r="G113" s="200" t="s">
        <v>213</v>
      </c>
      <c r="H113" s="201">
        <v>525</v>
      </c>
      <c r="I113" s="202"/>
      <c r="J113" s="203">
        <f>ROUND(I113*H113,2)</f>
        <v>0</v>
      </c>
      <c r="K113" s="199" t="s">
        <v>203</v>
      </c>
      <c r="L113" s="45"/>
      <c r="M113" s="204" t="s">
        <v>19</v>
      </c>
      <c r="N113" s="205" t="s">
        <v>46</v>
      </c>
      <c r="O113" s="85"/>
      <c r="P113" s="206">
        <f>O113*H113</f>
        <v>0</v>
      </c>
      <c r="Q113" s="206">
        <v>0</v>
      </c>
      <c r="R113" s="206">
        <f>Q113*H113</f>
        <v>0</v>
      </c>
      <c r="S113" s="206">
        <v>0</v>
      </c>
      <c r="T113" s="20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08" t="s">
        <v>127</v>
      </c>
      <c r="AT113" s="208" t="s">
        <v>123</v>
      </c>
      <c r="AU113" s="208" t="s">
        <v>85</v>
      </c>
      <c r="AY113" s="18" t="s">
        <v>122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8" t="s">
        <v>83</v>
      </c>
      <c r="BK113" s="209">
        <f>ROUND(I113*H113,2)</f>
        <v>0</v>
      </c>
      <c r="BL113" s="18" t="s">
        <v>127</v>
      </c>
      <c r="BM113" s="208" t="s">
        <v>239</v>
      </c>
    </row>
    <row r="114" s="2" customFormat="1">
      <c r="A114" s="39"/>
      <c r="B114" s="40"/>
      <c r="C114" s="41"/>
      <c r="D114" s="228" t="s">
        <v>205</v>
      </c>
      <c r="E114" s="41"/>
      <c r="F114" s="229" t="s">
        <v>240</v>
      </c>
      <c r="G114" s="41"/>
      <c r="H114" s="41"/>
      <c r="I114" s="212"/>
      <c r="J114" s="41"/>
      <c r="K114" s="41"/>
      <c r="L114" s="45"/>
      <c r="M114" s="213"/>
      <c r="N114" s="21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205</v>
      </c>
      <c r="AU114" s="18" t="s">
        <v>85</v>
      </c>
    </row>
    <row r="115" s="13" customFormat="1">
      <c r="A115" s="13"/>
      <c r="B115" s="230"/>
      <c r="C115" s="231"/>
      <c r="D115" s="210" t="s">
        <v>207</v>
      </c>
      <c r="E115" s="232" t="s">
        <v>19</v>
      </c>
      <c r="F115" s="233" t="s">
        <v>216</v>
      </c>
      <c r="G115" s="231"/>
      <c r="H115" s="234">
        <v>87.5</v>
      </c>
      <c r="I115" s="235"/>
      <c r="J115" s="231"/>
      <c r="K115" s="231"/>
      <c r="L115" s="236"/>
      <c r="M115" s="237"/>
      <c r="N115" s="238"/>
      <c r="O115" s="238"/>
      <c r="P115" s="238"/>
      <c r="Q115" s="238"/>
      <c r="R115" s="238"/>
      <c r="S115" s="238"/>
      <c r="T115" s="239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0" t="s">
        <v>207</v>
      </c>
      <c r="AU115" s="240" t="s">
        <v>85</v>
      </c>
      <c r="AV115" s="13" t="s">
        <v>85</v>
      </c>
      <c r="AW115" s="13" t="s">
        <v>37</v>
      </c>
      <c r="AX115" s="13" t="s">
        <v>75</v>
      </c>
      <c r="AY115" s="240" t="s">
        <v>122</v>
      </c>
    </row>
    <row r="116" s="14" customFormat="1">
      <c r="A116" s="14"/>
      <c r="B116" s="241"/>
      <c r="C116" s="242"/>
      <c r="D116" s="210" t="s">
        <v>207</v>
      </c>
      <c r="E116" s="243" t="s">
        <v>19</v>
      </c>
      <c r="F116" s="244" t="s">
        <v>210</v>
      </c>
      <c r="G116" s="242"/>
      <c r="H116" s="245">
        <v>87.5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1" t="s">
        <v>207</v>
      </c>
      <c r="AU116" s="251" t="s">
        <v>85</v>
      </c>
      <c r="AV116" s="14" t="s">
        <v>127</v>
      </c>
      <c r="AW116" s="14" t="s">
        <v>37</v>
      </c>
      <c r="AX116" s="14" t="s">
        <v>75</v>
      </c>
      <c r="AY116" s="251" t="s">
        <v>122</v>
      </c>
    </row>
    <row r="117" s="13" customFormat="1">
      <c r="A117" s="13"/>
      <c r="B117" s="230"/>
      <c r="C117" s="231"/>
      <c r="D117" s="210" t="s">
        <v>207</v>
      </c>
      <c r="E117" s="232" t="s">
        <v>19</v>
      </c>
      <c r="F117" s="233" t="s">
        <v>241</v>
      </c>
      <c r="G117" s="231"/>
      <c r="H117" s="234">
        <v>525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207</v>
      </c>
      <c r="AU117" s="240" t="s">
        <v>85</v>
      </c>
      <c r="AV117" s="13" t="s">
        <v>85</v>
      </c>
      <c r="AW117" s="13" t="s">
        <v>37</v>
      </c>
      <c r="AX117" s="13" t="s">
        <v>83</v>
      </c>
      <c r="AY117" s="240" t="s">
        <v>122</v>
      </c>
    </row>
    <row r="118" s="2" customFormat="1" ht="62.7" customHeight="1">
      <c r="A118" s="39"/>
      <c r="B118" s="40"/>
      <c r="C118" s="197" t="s">
        <v>242</v>
      </c>
      <c r="D118" s="197" t="s">
        <v>123</v>
      </c>
      <c r="E118" s="198" t="s">
        <v>243</v>
      </c>
      <c r="F118" s="199" t="s">
        <v>244</v>
      </c>
      <c r="G118" s="200" t="s">
        <v>213</v>
      </c>
      <c r="H118" s="201">
        <v>25</v>
      </c>
      <c r="I118" s="202"/>
      <c r="J118" s="203">
        <f>ROUND(I118*H118,2)</f>
        <v>0</v>
      </c>
      <c r="K118" s="199" t="s">
        <v>203</v>
      </c>
      <c r="L118" s="45"/>
      <c r="M118" s="204" t="s">
        <v>19</v>
      </c>
      <c r="N118" s="205" t="s">
        <v>46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127</v>
      </c>
      <c r="AT118" s="208" t="s">
        <v>123</v>
      </c>
      <c r="AU118" s="208" t="s">
        <v>85</v>
      </c>
      <c r="AY118" s="18" t="s">
        <v>122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83</v>
      </c>
      <c r="BK118" s="209">
        <f>ROUND(I118*H118,2)</f>
        <v>0</v>
      </c>
      <c r="BL118" s="18" t="s">
        <v>127</v>
      </c>
      <c r="BM118" s="208" t="s">
        <v>245</v>
      </c>
    </row>
    <row r="119" s="2" customFormat="1">
      <c r="A119" s="39"/>
      <c r="B119" s="40"/>
      <c r="C119" s="41"/>
      <c r="D119" s="228" t="s">
        <v>205</v>
      </c>
      <c r="E119" s="41"/>
      <c r="F119" s="229" t="s">
        <v>246</v>
      </c>
      <c r="G119" s="41"/>
      <c r="H119" s="41"/>
      <c r="I119" s="212"/>
      <c r="J119" s="41"/>
      <c r="K119" s="41"/>
      <c r="L119" s="45"/>
      <c r="M119" s="213"/>
      <c r="N119" s="21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205</v>
      </c>
      <c r="AU119" s="18" t="s">
        <v>85</v>
      </c>
    </row>
    <row r="120" s="13" customFormat="1">
      <c r="A120" s="13"/>
      <c r="B120" s="230"/>
      <c r="C120" s="231"/>
      <c r="D120" s="210" t="s">
        <v>207</v>
      </c>
      <c r="E120" s="232" t="s">
        <v>19</v>
      </c>
      <c r="F120" s="233" t="s">
        <v>221</v>
      </c>
      <c r="G120" s="231"/>
      <c r="H120" s="234">
        <v>20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207</v>
      </c>
      <c r="AU120" s="240" t="s">
        <v>85</v>
      </c>
      <c r="AV120" s="13" t="s">
        <v>85</v>
      </c>
      <c r="AW120" s="13" t="s">
        <v>37</v>
      </c>
      <c r="AX120" s="13" t="s">
        <v>75</v>
      </c>
      <c r="AY120" s="240" t="s">
        <v>122</v>
      </c>
    </row>
    <row r="121" s="13" customFormat="1">
      <c r="A121" s="13"/>
      <c r="B121" s="230"/>
      <c r="C121" s="231"/>
      <c r="D121" s="210" t="s">
        <v>207</v>
      </c>
      <c r="E121" s="232" t="s">
        <v>19</v>
      </c>
      <c r="F121" s="233" t="s">
        <v>222</v>
      </c>
      <c r="G121" s="231"/>
      <c r="H121" s="234">
        <v>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207</v>
      </c>
      <c r="AU121" s="240" t="s">
        <v>85</v>
      </c>
      <c r="AV121" s="13" t="s">
        <v>85</v>
      </c>
      <c r="AW121" s="13" t="s">
        <v>37</v>
      </c>
      <c r="AX121" s="13" t="s">
        <v>75</v>
      </c>
      <c r="AY121" s="240" t="s">
        <v>122</v>
      </c>
    </row>
    <row r="122" s="14" customFormat="1">
      <c r="A122" s="14"/>
      <c r="B122" s="241"/>
      <c r="C122" s="242"/>
      <c r="D122" s="210" t="s">
        <v>207</v>
      </c>
      <c r="E122" s="243" t="s">
        <v>19</v>
      </c>
      <c r="F122" s="244" t="s">
        <v>210</v>
      </c>
      <c r="G122" s="242"/>
      <c r="H122" s="245">
        <v>25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207</v>
      </c>
      <c r="AU122" s="251" t="s">
        <v>85</v>
      </c>
      <c r="AV122" s="14" t="s">
        <v>127</v>
      </c>
      <c r="AW122" s="14" t="s">
        <v>37</v>
      </c>
      <c r="AX122" s="14" t="s">
        <v>83</v>
      </c>
      <c r="AY122" s="251" t="s">
        <v>122</v>
      </c>
    </row>
    <row r="123" s="2" customFormat="1" ht="66.75" customHeight="1">
      <c r="A123" s="39"/>
      <c r="B123" s="40"/>
      <c r="C123" s="197" t="s">
        <v>247</v>
      </c>
      <c r="D123" s="197" t="s">
        <v>123</v>
      </c>
      <c r="E123" s="198" t="s">
        <v>248</v>
      </c>
      <c r="F123" s="199" t="s">
        <v>249</v>
      </c>
      <c r="G123" s="200" t="s">
        <v>213</v>
      </c>
      <c r="H123" s="201">
        <v>175</v>
      </c>
      <c r="I123" s="202"/>
      <c r="J123" s="203">
        <f>ROUND(I123*H123,2)</f>
        <v>0</v>
      </c>
      <c r="K123" s="199" t="s">
        <v>203</v>
      </c>
      <c r="L123" s="45"/>
      <c r="M123" s="204" t="s">
        <v>19</v>
      </c>
      <c r="N123" s="205" t="s">
        <v>46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127</v>
      </c>
      <c r="AT123" s="208" t="s">
        <v>123</v>
      </c>
      <c r="AU123" s="208" t="s">
        <v>85</v>
      </c>
      <c r="AY123" s="18" t="s">
        <v>122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83</v>
      </c>
      <c r="BK123" s="209">
        <f>ROUND(I123*H123,2)</f>
        <v>0</v>
      </c>
      <c r="BL123" s="18" t="s">
        <v>127</v>
      </c>
      <c r="BM123" s="208" t="s">
        <v>250</v>
      </c>
    </row>
    <row r="124" s="2" customFormat="1">
      <c r="A124" s="39"/>
      <c r="B124" s="40"/>
      <c r="C124" s="41"/>
      <c r="D124" s="228" t="s">
        <v>205</v>
      </c>
      <c r="E124" s="41"/>
      <c r="F124" s="229" t="s">
        <v>251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205</v>
      </c>
      <c r="AU124" s="18" t="s">
        <v>85</v>
      </c>
    </row>
    <row r="125" s="13" customFormat="1">
      <c r="A125" s="13"/>
      <c r="B125" s="230"/>
      <c r="C125" s="231"/>
      <c r="D125" s="210" t="s">
        <v>207</v>
      </c>
      <c r="E125" s="232" t="s">
        <v>19</v>
      </c>
      <c r="F125" s="233" t="s">
        <v>221</v>
      </c>
      <c r="G125" s="231"/>
      <c r="H125" s="234">
        <v>20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207</v>
      </c>
      <c r="AU125" s="240" t="s">
        <v>85</v>
      </c>
      <c r="AV125" s="13" t="s">
        <v>85</v>
      </c>
      <c r="AW125" s="13" t="s">
        <v>37</v>
      </c>
      <c r="AX125" s="13" t="s">
        <v>75</v>
      </c>
      <c r="AY125" s="240" t="s">
        <v>122</v>
      </c>
    </row>
    <row r="126" s="13" customFormat="1">
      <c r="A126" s="13"/>
      <c r="B126" s="230"/>
      <c r="C126" s="231"/>
      <c r="D126" s="210" t="s">
        <v>207</v>
      </c>
      <c r="E126" s="232" t="s">
        <v>19</v>
      </c>
      <c r="F126" s="233" t="s">
        <v>222</v>
      </c>
      <c r="G126" s="231"/>
      <c r="H126" s="234">
        <v>5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207</v>
      </c>
      <c r="AU126" s="240" t="s">
        <v>85</v>
      </c>
      <c r="AV126" s="13" t="s">
        <v>85</v>
      </c>
      <c r="AW126" s="13" t="s">
        <v>37</v>
      </c>
      <c r="AX126" s="13" t="s">
        <v>75</v>
      </c>
      <c r="AY126" s="240" t="s">
        <v>122</v>
      </c>
    </row>
    <row r="127" s="14" customFormat="1">
      <c r="A127" s="14"/>
      <c r="B127" s="241"/>
      <c r="C127" s="242"/>
      <c r="D127" s="210" t="s">
        <v>207</v>
      </c>
      <c r="E127" s="243" t="s">
        <v>19</v>
      </c>
      <c r="F127" s="244" t="s">
        <v>210</v>
      </c>
      <c r="G127" s="242"/>
      <c r="H127" s="245">
        <v>25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207</v>
      </c>
      <c r="AU127" s="251" t="s">
        <v>85</v>
      </c>
      <c r="AV127" s="14" t="s">
        <v>127</v>
      </c>
      <c r="AW127" s="14" t="s">
        <v>37</v>
      </c>
      <c r="AX127" s="14" t="s">
        <v>75</v>
      </c>
      <c r="AY127" s="251" t="s">
        <v>122</v>
      </c>
    </row>
    <row r="128" s="13" customFormat="1">
      <c r="A128" s="13"/>
      <c r="B128" s="230"/>
      <c r="C128" s="231"/>
      <c r="D128" s="210" t="s">
        <v>207</v>
      </c>
      <c r="E128" s="232" t="s">
        <v>19</v>
      </c>
      <c r="F128" s="233" t="s">
        <v>252</v>
      </c>
      <c r="G128" s="231"/>
      <c r="H128" s="234">
        <v>175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207</v>
      </c>
      <c r="AU128" s="240" t="s">
        <v>85</v>
      </c>
      <c r="AV128" s="13" t="s">
        <v>85</v>
      </c>
      <c r="AW128" s="13" t="s">
        <v>37</v>
      </c>
      <c r="AX128" s="13" t="s">
        <v>83</v>
      </c>
      <c r="AY128" s="240" t="s">
        <v>122</v>
      </c>
    </row>
    <row r="129" s="2" customFormat="1" ht="44.25" customHeight="1">
      <c r="A129" s="39"/>
      <c r="B129" s="40"/>
      <c r="C129" s="197" t="s">
        <v>253</v>
      </c>
      <c r="D129" s="197" t="s">
        <v>123</v>
      </c>
      <c r="E129" s="198" t="s">
        <v>254</v>
      </c>
      <c r="F129" s="199" t="s">
        <v>255</v>
      </c>
      <c r="G129" s="200" t="s">
        <v>213</v>
      </c>
      <c r="H129" s="201">
        <v>46</v>
      </c>
      <c r="I129" s="202"/>
      <c r="J129" s="203">
        <f>ROUND(I129*H129,2)</f>
        <v>0</v>
      </c>
      <c r="K129" s="199" t="s">
        <v>203</v>
      </c>
      <c r="L129" s="45"/>
      <c r="M129" s="204" t="s">
        <v>19</v>
      </c>
      <c r="N129" s="205" t="s">
        <v>46</v>
      </c>
      <c r="O129" s="85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8" t="s">
        <v>127</v>
      </c>
      <c r="AT129" s="208" t="s">
        <v>123</v>
      </c>
      <c r="AU129" s="208" t="s">
        <v>85</v>
      </c>
      <c r="AY129" s="18" t="s">
        <v>122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8" t="s">
        <v>83</v>
      </c>
      <c r="BK129" s="209">
        <f>ROUND(I129*H129,2)</f>
        <v>0</v>
      </c>
      <c r="BL129" s="18" t="s">
        <v>127</v>
      </c>
      <c r="BM129" s="208" t="s">
        <v>256</v>
      </c>
    </row>
    <row r="130" s="2" customFormat="1">
      <c r="A130" s="39"/>
      <c r="B130" s="40"/>
      <c r="C130" s="41"/>
      <c r="D130" s="228" t="s">
        <v>205</v>
      </c>
      <c r="E130" s="41"/>
      <c r="F130" s="229" t="s">
        <v>257</v>
      </c>
      <c r="G130" s="41"/>
      <c r="H130" s="41"/>
      <c r="I130" s="212"/>
      <c r="J130" s="41"/>
      <c r="K130" s="41"/>
      <c r="L130" s="45"/>
      <c r="M130" s="213"/>
      <c r="N130" s="21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205</v>
      </c>
      <c r="AU130" s="18" t="s">
        <v>85</v>
      </c>
    </row>
    <row r="131" s="2" customFormat="1">
      <c r="A131" s="39"/>
      <c r="B131" s="40"/>
      <c r="C131" s="41"/>
      <c r="D131" s="210" t="s">
        <v>129</v>
      </c>
      <c r="E131" s="41"/>
      <c r="F131" s="211" t="s">
        <v>258</v>
      </c>
      <c r="G131" s="41"/>
      <c r="H131" s="41"/>
      <c r="I131" s="212"/>
      <c r="J131" s="41"/>
      <c r="K131" s="41"/>
      <c r="L131" s="45"/>
      <c r="M131" s="213"/>
      <c r="N131" s="214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129</v>
      </c>
      <c r="AU131" s="18" t="s">
        <v>85</v>
      </c>
    </row>
    <row r="132" s="13" customFormat="1">
      <c r="A132" s="13"/>
      <c r="B132" s="230"/>
      <c r="C132" s="231"/>
      <c r="D132" s="210" t="s">
        <v>207</v>
      </c>
      <c r="E132" s="232" t="s">
        <v>19</v>
      </c>
      <c r="F132" s="233" t="s">
        <v>229</v>
      </c>
      <c r="G132" s="231"/>
      <c r="H132" s="234">
        <v>28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0" t="s">
        <v>207</v>
      </c>
      <c r="AU132" s="240" t="s">
        <v>85</v>
      </c>
      <c r="AV132" s="13" t="s">
        <v>85</v>
      </c>
      <c r="AW132" s="13" t="s">
        <v>37</v>
      </c>
      <c r="AX132" s="13" t="s">
        <v>75</v>
      </c>
      <c r="AY132" s="240" t="s">
        <v>122</v>
      </c>
    </row>
    <row r="133" s="13" customFormat="1">
      <c r="A133" s="13"/>
      <c r="B133" s="230"/>
      <c r="C133" s="231"/>
      <c r="D133" s="210" t="s">
        <v>207</v>
      </c>
      <c r="E133" s="232" t="s">
        <v>19</v>
      </c>
      <c r="F133" s="233" t="s">
        <v>230</v>
      </c>
      <c r="G133" s="231"/>
      <c r="H133" s="234">
        <v>18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207</v>
      </c>
      <c r="AU133" s="240" t="s">
        <v>85</v>
      </c>
      <c r="AV133" s="13" t="s">
        <v>85</v>
      </c>
      <c r="AW133" s="13" t="s">
        <v>37</v>
      </c>
      <c r="AX133" s="13" t="s">
        <v>75</v>
      </c>
      <c r="AY133" s="240" t="s">
        <v>122</v>
      </c>
    </row>
    <row r="134" s="14" customFormat="1">
      <c r="A134" s="14"/>
      <c r="B134" s="241"/>
      <c r="C134" s="242"/>
      <c r="D134" s="210" t="s">
        <v>207</v>
      </c>
      <c r="E134" s="243" t="s">
        <v>19</v>
      </c>
      <c r="F134" s="244" t="s">
        <v>210</v>
      </c>
      <c r="G134" s="242"/>
      <c r="H134" s="245">
        <v>46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207</v>
      </c>
      <c r="AU134" s="251" t="s">
        <v>85</v>
      </c>
      <c r="AV134" s="14" t="s">
        <v>127</v>
      </c>
      <c r="AW134" s="14" t="s">
        <v>37</v>
      </c>
      <c r="AX134" s="14" t="s">
        <v>83</v>
      </c>
      <c r="AY134" s="251" t="s">
        <v>122</v>
      </c>
    </row>
    <row r="135" s="2" customFormat="1" ht="49.05" customHeight="1">
      <c r="A135" s="39"/>
      <c r="B135" s="40"/>
      <c r="C135" s="197" t="s">
        <v>153</v>
      </c>
      <c r="D135" s="197" t="s">
        <v>123</v>
      </c>
      <c r="E135" s="198" t="s">
        <v>259</v>
      </c>
      <c r="F135" s="199" t="s">
        <v>260</v>
      </c>
      <c r="G135" s="200" t="s">
        <v>213</v>
      </c>
      <c r="H135" s="201">
        <v>18</v>
      </c>
      <c r="I135" s="202"/>
      <c r="J135" s="203">
        <f>ROUND(I135*H135,2)</f>
        <v>0</v>
      </c>
      <c r="K135" s="199" t="s">
        <v>203</v>
      </c>
      <c r="L135" s="45"/>
      <c r="M135" s="204" t="s">
        <v>19</v>
      </c>
      <c r="N135" s="205" t="s">
        <v>46</v>
      </c>
      <c r="O135" s="85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08" t="s">
        <v>127</v>
      </c>
      <c r="AT135" s="208" t="s">
        <v>123</v>
      </c>
      <c r="AU135" s="208" t="s">
        <v>85</v>
      </c>
      <c r="AY135" s="18" t="s">
        <v>122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8" t="s">
        <v>83</v>
      </c>
      <c r="BK135" s="209">
        <f>ROUND(I135*H135,2)</f>
        <v>0</v>
      </c>
      <c r="BL135" s="18" t="s">
        <v>127</v>
      </c>
      <c r="BM135" s="208" t="s">
        <v>261</v>
      </c>
    </row>
    <row r="136" s="2" customFormat="1">
      <c r="A136" s="39"/>
      <c r="B136" s="40"/>
      <c r="C136" s="41"/>
      <c r="D136" s="228" t="s">
        <v>205</v>
      </c>
      <c r="E136" s="41"/>
      <c r="F136" s="229" t="s">
        <v>262</v>
      </c>
      <c r="G136" s="41"/>
      <c r="H136" s="41"/>
      <c r="I136" s="212"/>
      <c r="J136" s="41"/>
      <c r="K136" s="41"/>
      <c r="L136" s="45"/>
      <c r="M136" s="213"/>
      <c r="N136" s="214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205</v>
      </c>
      <c r="AU136" s="18" t="s">
        <v>85</v>
      </c>
    </row>
    <row r="137" s="13" customFormat="1">
      <c r="A137" s="13"/>
      <c r="B137" s="230"/>
      <c r="C137" s="231"/>
      <c r="D137" s="210" t="s">
        <v>207</v>
      </c>
      <c r="E137" s="232" t="s">
        <v>19</v>
      </c>
      <c r="F137" s="233" t="s">
        <v>230</v>
      </c>
      <c r="G137" s="231"/>
      <c r="H137" s="234">
        <v>18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207</v>
      </c>
      <c r="AU137" s="240" t="s">
        <v>85</v>
      </c>
      <c r="AV137" s="13" t="s">
        <v>85</v>
      </c>
      <c r="AW137" s="13" t="s">
        <v>37</v>
      </c>
      <c r="AX137" s="13" t="s">
        <v>75</v>
      </c>
      <c r="AY137" s="240" t="s">
        <v>122</v>
      </c>
    </row>
    <row r="138" s="14" customFormat="1">
      <c r="A138" s="14"/>
      <c r="B138" s="241"/>
      <c r="C138" s="242"/>
      <c r="D138" s="210" t="s">
        <v>207</v>
      </c>
      <c r="E138" s="243" t="s">
        <v>19</v>
      </c>
      <c r="F138" s="244" t="s">
        <v>210</v>
      </c>
      <c r="G138" s="242"/>
      <c r="H138" s="245">
        <v>18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207</v>
      </c>
      <c r="AU138" s="251" t="s">
        <v>85</v>
      </c>
      <c r="AV138" s="14" t="s">
        <v>127</v>
      </c>
      <c r="AW138" s="14" t="s">
        <v>37</v>
      </c>
      <c r="AX138" s="14" t="s">
        <v>83</v>
      </c>
      <c r="AY138" s="251" t="s">
        <v>122</v>
      </c>
    </row>
    <row r="139" s="2" customFormat="1" ht="37.8" customHeight="1">
      <c r="A139" s="39"/>
      <c r="B139" s="40"/>
      <c r="C139" s="197" t="s">
        <v>263</v>
      </c>
      <c r="D139" s="197" t="s">
        <v>123</v>
      </c>
      <c r="E139" s="198" t="s">
        <v>264</v>
      </c>
      <c r="F139" s="199" t="s">
        <v>265</v>
      </c>
      <c r="G139" s="200" t="s">
        <v>213</v>
      </c>
      <c r="H139" s="201">
        <v>269.5</v>
      </c>
      <c r="I139" s="202"/>
      <c r="J139" s="203">
        <f>ROUND(I139*H139,2)</f>
        <v>0</v>
      </c>
      <c r="K139" s="199" t="s">
        <v>203</v>
      </c>
      <c r="L139" s="45"/>
      <c r="M139" s="204" t="s">
        <v>19</v>
      </c>
      <c r="N139" s="205" t="s">
        <v>46</v>
      </c>
      <c r="O139" s="85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8" t="s">
        <v>127</v>
      </c>
      <c r="AT139" s="208" t="s">
        <v>123</v>
      </c>
      <c r="AU139" s="208" t="s">
        <v>85</v>
      </c>
      <c r="AY139" s="18" t="s">
        <v>122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8" t="s">
        <v>83</v>
      </c>
      <c r="BK139" s="209">
        <f>ROUND(I139*H139,2)</f>
        <v>0</v>
      </c>
      <c r="BL139" s="18" t="s">
        <v>127</v>
      </c>
      <c r="BM139" s="208" t="s">
        <v>266</v>
      </c>
    </row>
    <row r="140" s="2" customFormat="1">
      <c r="A140" s="39"/>
      <c r="B140" s="40"/>
      <c r="C140" s="41"/>
      <c r="D140" s="228" t="s">
        <v>205</v>
      </c>
      <c r="E140" s="41"/>
      <c r="F140" s="229" t="s">
        <v>267</v>
      </c>
      <c r="G140" s="41"/>
      <c r="H140" s="41"/>
      <c r="I140" s="212"/>
      <c r="J140" s="41"/>
      <c r="K140" s="41"/>
      <c r="L140" s="45"/>
      <c r="M140" s="213"/>
      <c r="N140" s="214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205</v>
      </c>
      <c r="AU140" s="18" t="s">
        <v>85</v>
      </c>
    </row>
    <row r="141" s="13" customFormat="1">
      <c r="A141" s="13"/>
      <c r="B141" s="230"/>
      <c r="C141" s="231"/>
      <c r="D141" s="210" t="s">
        <v>207</v>
      </c>
      <c r="E141" s="232" t="s">
        <v>19</v>
      </c>
      <c r="F141" s="233" t="s">
        <v>268</v>
      </c>
      <c r="G141" s="231"/>
      <c r="H141" s="234">
        <v>87.5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0" t="s">
        <v>207</v>
      </c>
      <c r="AU141" s="240" t="s">
        <v>85</v>
      </c>
      <c r="AV141" s="13" t="s">
        <v>85</v>
      </c>
      <c r="AW141" s="13" t="s">
        <v>37</v>
      </c>
      <c r="AX141" s="13" t="s">
        <v>75</v>
      </c>
      <c r="AY141" s="240" t="s">
        <v>122</v>
      </c>
    </row>
    <row r="142" s="13" customFormat="1">
      <c r="A142" s="13"/>
      <c r="B142" s="230"/>
      <c r="C142" s="231"/>
      <c r="D142" s="210" t="s">
        <v>207</v>
      </c>
      <c r="E142" s="232" t="s">
        <v>19</v>
      </c>
      <c r="F142" s="233" t="s">
        <v>269</v>
      </c>
      <c r="G142" s="231"/>
      <c r="H142" s="234">
        <v>175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207</v>
      </c>
      <c r="AU142" s="240" t="s">
        <v>85</v>
      </c>
      <c r="AV142" s="13" t="s">
        <v>85</v>
      </c>
      <c r="AW142" s="13" t="s">
        <v>37</v>
      </c>
      <c r="AX142" s="13" t="s">
        <v>75</v>
      </c>
      <c r="AY142" s="240" t="s">
        <v>122</v>
      </c>
    </row>
    <row r="143" s="13" customFormat="1">
      <c r="A143" s="13"/>
      <c r="B143" s="230"/>
      <c r="C143" s="231"/>
      <c r="D143" s="210" t="s">
        <v>207</v>
      </c>
      <c r="E143" s="232" t="s">
        <v>19</v>
      </c>
      <c r="F143" s="233" t="s">
        <v>221</v>
      </c>
      <c r="G143" s="231"/>
      <c r="H143" s="234">
        <v>20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207</v>
      </c>
      <c r="AU143" s="240" t="s">
        <v>85</v>
      </c>
      <c r="AV143" s="13" t="s">
        <v>85</v>
      </c>
      <c r="AW143" s="13" t="s">
        <v>37</v>
      </c>
      <c r="AX143" s="13" t="s">
        <v>75</v>
      </c>
      <c r="AY143" s="240" t="s">
        <v>122</v>
      </c>
    </row>
    <row r="144" s="13" customFormat="1">
      <c r="A144" s="13"/>
      <c r="B144" s="230"/>
      <c r="C144" s="231"/>
      <c r="D144" s="210" t="s">
        <v>207</v>
      </c>
      <c r="E144" s="232" t="s">
        <v>19</v>
      </c>
      <c r="F144" s="233" t="s">
        <v>222</v>
      </c>
      <c r="G144" s="231"/>
      <c r="H144" s="234">
        <v>5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207</v>
      </c>
      <c r="AU144" s="240" t="s">
        <v>85</v>
      </c>
      <c r="AV144" s="13" t="s">
        <v>85</v>
      </c>
      <c r="AW144" s="13" t="s">
        <v>37</v>
      </c>
      <c r="AX144" s="13" t="s">
        <v>75</v>
      </c>
      <c r="AY144" s="240" t="s">
        <v>122</v>
      </c>
    </row>
    <row r="145" s="13" customFormat="1">
      <c r="A145" s="13"/>
      <c r="B145" s="230"/>
      <c r="C145" s="231"/>
      <c r="D145" s="210" t="s">
        <v>207</v>
      </c>
      <c r="E145" s="232" t="s">
        <v>19</v>
      </c>
      <c r="F145" s="233" t="s">
        <v>270</v>
      </c>
      <c r="G145" s="231"/>
      <c r="H145" s="234">
        <v>-18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207</v>
      </c>
      <c r="AU145" s="240" t="s">
        <v>85</v>
      </c>
      <c r="AV145" s="13" t="s">
        <v>85</v>
      </c>
      <c r="AW145" s="13" t="s">
        <v>37</v>
      </c>
      <c r="AX145" s="13" t="s">
        <v>75</v>
      </c>
      <c r="AY145" s="240" t="s">
        <v>122</v>
      </c>
    </row>
    <row r="146" s="14" customFormat="1">
      <c r="A146" s="14"/>
      <c r="B146" s="241"/>
      <c r="C146" s="242"/>
      <c r="D146" s="210" t="s">
        <v>207</v>
      </c>
      <c r="E146" s="243" t="s">
        <v>19</v>
      </c>
      <c r="F146" s="244" t="s">
        <v>210</v>
      </c>
      <c r="G146" s="242"/>
      <c r="H146" s="245">
        <v>269.5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1" t="s">
        <v>207</v>
      </c>
      <c r="AU146" s="251" t="s">
        <v>85</v>
      </c>
      <c r="AV146" s="14" t="s">
        <v>127</v>
      </c>
      <c r="AW146" s="14" t="s">
        <v>37</v>
      </c>
      <c r="AX146" s="14" t="s">
        <v>83</v>
      </c>
      <c r="AY146" s="251" t="s">
        <v>122</v>
      </c>
    </row>
    <row r="147" s="2" customFormat="1" ht="16.5" customHeight="1">
      <c r="A147" s="39"/>
      <c r="B147" s="40"/>
      <c r="C147" s="197" t="s">
        <v>271</v>
      </c>
      <c r="D147" s="197" t="s">
        <v>123</v>
      </c>
      <c r="E147" s="198" t="s">
        <v>272</v>
      </c>
      <c r="F147" s="199" t="s">
        <v>273</v>
      </c>
      <c r="G147" s="200" t="s">
        <v>274</v>
      </c>
      <c r="H147" s="201">
        <v>281.25</v>
      </c>
      <c r="I147" s="202"/>
      <c r="J147" s="203">
        <f>ROUND(I147*H147,2)</f>
        <v>0</v>
      </c>
      <c r="K147" s="199" t="s">
        <v>19</v>
      </c>
      <c r="L147" s="45"/>
      <c r="M147" s="204" t="s">
        <v>19</v>
      </c>
      <c r="N147" s="205" t="s">
        <v>46</v>
      </c>
      <c r="O147" s="85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8" t="s">
        <v>127</v>
      </c>
      <c r="AT147" s="208" t="s">
        <v>123</v>
      </c>
      <c r="AU147" s="208" t="s">
        <v>85</v>
      </c>
      <c r="AY147" s="18" t="s">
        <v>122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8" t="s">
        <v>83</v>
      </c>
      <c r="BK147" s="209">
        <f>ROUND(I147*H147,2)</f>
        <v>0</v>
      </c>
      <c r="BL147" s="18" t="s">
        <v>127</v>
      </c>
      <c r="BM147" s="208" t="s">
        <v>275</v>
      </c>
    </row>
    <row r="148" s="13" customFormat="1">
      <c r="A148" s="13"/>
      <c r="B148" s="230"/>
      <c r="C148" s="231"/>
      <c r="D148" s="210" t="s">
        <v>207</v>
      </c>
      <c r="E148" s="232" t="s">
        <v>19</v>
      </c>
      <c r="F148" s="233" t="s">
        <v>216</v>
      </c>
      <c r="G148" s="231"/>
      <c r="H148" s="234">
        <v>87.5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207</v>
      </c>
      <c r="AU148" s="240" t="s">
        <v>85</v>
      </c>
      <c r="AV148" s="13" t="s">
        <v>85</v>
      </c>
      <c r="AW148" s="13" t="s">
        <v>37</v>
      </c>
      <c r="AX148" s="13" t="s">
        <v>75</v>
      </c>
      <c r="AY148" s="240" t="s">
        <v>122</v>
      </c>
    </row>
    <row r="149" s="13" customFormat="1">
      <c r="A149" s="13"/>
      <c r="B149" s="230"/>
      <c r="C149" s="231"/>
      <c r="D149" s="210" t="s">
        <v>207</v>
      </c>
      <c r="E149" s="232" t="s">
        <v>19</v>
      </c>
      <c r="F149" s="233" t="s">
        <v>221</v>
      </c>
      <c r="G149" s="231"/>
      <c r="H149" s="234">
        <v>20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207</v>
      </c>
      <c r="AU149" s="240" t="s">
        <v>85</v>
      </c>
      <c r="AV149" s="13" t="s">
        <v>85</v>
      </c>
      <c r="AW149" s="13" t="s">
        <v>37</v>
      </c>
      <c r="AX149" s="13" t="s">
        <v>75</v>
      </c>
      <c r="AY149" s="240" t="s">
        <v>122</v>
      </c>
    </row>
    <row r="150" s="13" customFormat="1">
      <c r="A150" s="13"/>
      <c r="B150" s="230"/>
      <c r="C150" s="231"/>
      <c r="D150" s="210" t="s">
        <v>207</v>
      </c>
      <c r="E150" s="232" t="s">
        <v>19</v>
      </c>
      <c r="F150" s="233" t="s">
        <v>222</v>
      </c>
      <c r="G150" s="231"/>
      <c r="H150" s="234">
        <v>5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207</v>
      </c>
      <c r="AU150" s="240" t="s">
        <v>85</v>
      </c>
      <c r="AV150" s="13" t="s">
        <v>85</v>
      </c>
      <c r="AW150" s="13" t="s">
        <v>37</v>
      </c>
      <c r="AX150" s="13" t="s">
        <v>75</v>
      </c>
      <c r="AY150" s="240" t="s">
        <v>122</v>
      </c>
    </row>
    <row r="151" s="14" customFormat="1">
      <c r="A151" s="14"/>
      <c r="B151" s="241"/>
      <c r="C151" s="242"/>
      <c r="D151" s="210" t="s">
        <v>207</v>
      </c>
      <c r="E151" s="243" t="s">
        <v>19</v>
      </c>
      <c r="F151" s="244" t="s">
        <v>210</v>
      </c>
      <c r="G151" s="242"/>
      <c r="H151" s="245">
        <v>112.5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207</v>
      </c>
      <c r="AU151" s="251" t="s">
        <v>85</v>
      </c>
      <c r="AV151" s="14" t="s">
        <v>127</v>
      </c>
      <c r="AW151" s="14" t="s">
        <v>37</v>
      </c>
      <c r="AX151" s="14" t="s">
        <v>75</v>
      </c>
      <c r="AY151" s="251" t="s">
        <v>122</v>
      </c>
    </row>
    <row r="152" s="13" customFormat="1">
      <c r="A152" s="13"/>
      <c r="B152" s="230"/>
      <c r="C152" s="231"/>
      <c r="D152" s="210" t="s">
        <v>207</v>
      </c>
      <c r="E152" s="232" t="s">
        <v>19</v>
      </c>
      <c r="F152" s="233" t="s">
        <v>276</v>
      </c>
      <c r="G152" s="231"/>
      <c r="H152" s="234">
        <v>281.25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207</v>
      </c>
      <c r="AU152" s="240" t="s">
        <v>85</v>
      </c>
      <c r="AV152" s="13" t="s">
        <v>85</v>
      </c>
      <c r="AW152" s="13" t="s">
        <v>37</v>
      </c>
      <c r="AX152" s="13" t="s">
        <v>83</v>
      </c>
      <c r="AY152" s="240" t="s">
        <v>122</v>
      </c>
    </row>
    <row r="153" s="2" customFormat="1" ht="66.75" customHeight="1">
      <c r="A153" s="39"/>
      <c r="B153" s="40"/>
      <c r="C153" s="197" t="s">
        <v>158</v>
      </c>
      <c r="D153" s="197" t="s">
        <v>123</v>
      </c>
      <c r="E153" s="198" t="s">
        <v>277</v>
      </c>
      <c r="F153" s="199" t="s">
        <v>278</v>
      </c>
      <c r="G153" s="200" t="s">
        <v>213</v>
      </c>
      <c r="H153" s="201">
        <v>8</v>
      </c>
      <c r="I153" s="202"/>
      <c r="J153" s="203">
        <f>ROUND(I153*H153,2)</f>
        <v>0</v>
      </c>
      <c r="K153" s="199" t="s">
        <v>203</v>
      </c>
      <c r="L153" s="45"/>
      <c r="M153" s="204" t="s">
        <v>19</v>
      </c>
      <c r="N153" s="205" t="s">
        <v>46</v>
      </c>
      <c r="O153" s="85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8" t="s">
        <v>127</v>
      </c>
      <c r="AT153" s="208" t="s">
        <v>123</v>
      </c>
      <c r="AU153" s="208" t="s">
        <v>85</v>
      </c>
      <c r="AY153" s="18" t="s">
        <v>122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8" t="s">
        <v>83</v>
      </c>
      <c r="BK153" s="209">
        <f>ROUND(I153*H153,2)</f>
        <v>0</v>
      </c>
      <c r="BL153" s="18" t="s">
        <v>127</v>
      </c>
      <c r="BM153" s="208" t="s">
        <v>279</v>
      </c>
    </row>
    <row r="154" s="2" customFormat="1">
      <c r="A154" s="39"/>
      <c r="B154" s="40"/>
      <c r="C154" s="41"/>
      <c r="D154" s="228" t="s">
        <v>205</v>
      </c>
      <c r="E154" s="41"/>
      <c r="F154" s="229" t="s">
        <v>280</v>
      </c>
      <c r="G154" s="41"/>
      <c r="H154" s="41"/>
      <c r="I154" s="212"/>
      <c r="J154" s="41"/>
      <c r="K154" s="41"/>
      <c r="L154" s="45"/>
      <c r="M154" s="213"/>
      <c r="N154" s="214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205</v>
      </c>
      <c r="AU154" s="18" t="s">
        <v>85</v>
      </c>
    </row>
    <row r="155" s="13" customFormat="1">
      <c r="A155" s="13"/>
      <c r="B155" s="230"/>
      <c r="C155" s="231"/>
      <c r="D155" s="210" t="s">
        <v>207</v>
      </c>
      <c r="E155" s="232" t="s">
        <v>19</v>
      </c>
      <c r="F155" s="233" t="s">
        <v>281</v>
      </c>
      <c r="G155" s="231"/>
      <c r="H155" s="234">
        <v>8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207</v>
      </c>
      <c r="AU155" s="240" t="s">
        <v>85</v>
      </c>
      <c r="AV155" s="13" t="s">
        <v>85</v>
      </c>
      <c r="AW155" s="13" t="s">
        <v>37</v>
      </c>
      <c r="AX155" s="13" t="s">
        <v>75</v>
      </c>
      <c r="AY155" s="240" t="s">
        <v>122</v>
      </c>
    </row>
    <row r="156" s="14" customFormat="1">
      <c r="A156" s="14"/>
      <c r="B156" s="241"/>
      <c r="C156" s="242"/>
      <c r="D156" s="210" t="s">
        <v>207</v>
      </c>
      <c r="E156" s="243" t="s">
        <v>19</v>
      </c>
      <c r="F156" s="244" t="s">
        <v>210</v>
      </c>
      <c r="G156" s="242"/>
      <c r="H156" s="245">
        <v>8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207</v>
      </c>
      <c r="AU156" s="251" t="s">
        <v>85</v>
      </c>
      <c r="AV156" s="14" t="s">
        <v>127</v>
      </c>
      <c r="AW156" s="14" t="s">
        <v>37</v>
      </c>
      <c r="AX156" s="14" t="s">
        <v>83</v>
      </c>
      <c r="AY156" s="251" t="s">
        <v>122</v>
      </c>
    </row>
    <row r="157" s="2" customFormat="1" ht="16.5" customHeight="1">
      <c r="A157" s="39"/>
      <c r="B157" s="40"/>
      <c r="C157" s="252" t="s">
        <v>163</v>
      </c>
      <c r="D157" s="252" t="s">
        <v>282</v>
      </c>
      <c r="E157" s="253" t="s">
        <v>283</v>
      </c>
      <c r="F157" s="254" t="s">
        <v>284</v>
      </c>
      <c r="G157" s="255" t="s">
        <v>274</v>
      </c>
      <c r="H157" s="256">
        <v>16</v>
      </c>
      <c r="I157" s="257"/>
      <c r="J157" s="258">
        <f>ROUND(I157*H157,2)</f>
        <v>0</v>
      </c>
      <c r="K157" s="254" t="s">
        <v>203</v>
      </c>
      <c r="L157" s="259"/>
      <c r="M157" s="260" t="s">
        <v>19</v>
      </c>
      <c r="N157" s="261" t="s">
        <v>46</v>
      </c>
      <c r="O157" s="85"/>
      <c r="P157" s="206">
        <f>O157*H157</f>
        <v>0</v>
      </c>
      <c r="Q157" s="206">
        <v>1</v>
      </c>
      <c r="R157" s="206">
        <f>Q157*H157</f>
        <v>16</v>
      </c>
      <c r="S157" s="206">
        <v>0</v>
      </c>
      <c r="T157" s="20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8" t="s">
        <v>158</v>
      </c>
      <c r="AT157" s="208" t="s">
        <v>282</v>
      </c>
      <c r="AU157" s="208" t="s">
        <v>85</v>
      </c>
      <c r="AY157" s="18" t="s">
        <v>122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8" t="s">
        <v>83</v>
      </c>
      <c r="BK157" s="209">
        <f>ROUND(I157*H157,2)</f>
        <v>0</v>
      </c>
      <c r="BL157" s="18" t="s">
        <v>127</v>
      </c>
      <c r="BM157" s="208" t="s">
        <v>285</v>
      </c>
    </row>
    <row r="158" s="13" customFormat="1">
      <c r="A158" s="13"/>
      <c r="B158" s="230"/>
      <c r="C158" s="231"/>
      <c r="D158" s="210" t="s">
        <v>207</v>
      </c>
      <c r="E158" s="232" t="s">
        <v>19</v>
      </c>
      <c r="F158" s="233" t="s">
        <v>286</v>
      </c>
      <c r="G158" s="231"/>
      <c r="H158" s="234">
        <v>16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207</v>
      </c>
      <c r="AU158" s="240" t="s">
        <v>85</v>
      </c>
      <c r="AV158" s="13" t="s">
        <v>85</v>
      </c>
      <c r="AW158" s="13" t="s">
        <v>37</v>
      </c>
      <c r="AX158" s="13" t="s">
        <v>83</v>
      </c>
      <c r="AY158" s="240" t="s">
        <v>122</v>
      </c>
    </row>
    <row r="159" s="2" customFormat="1" ht="21.75" customHeight="1">
      <c r="A159" s="39"/>
      <c r="B159" s="40"/>
      <c r="C159" s="197" t="s">
        <v>7</v>
      </c>
      <c r="D159" s="197" t="s">
        <v>123</v>
      </c>
      <c r="E159" s="198" t="s">
        <v>287</v>
      </c>
      <c r="F159" s="199" t="s">
        <v>288</v>
      </c>
      <c r="G159" s="200" t="s">
        <v>202</v>
      </c>
      <c r="H159" s="201">
        <v>140</v>
      </c>
      <c r="I159" s="202"/>
      <c r="J159" s="203">
        <f>ROUND(I159*H159,2)</f>
        <v>0</v>
      </c>
      <c r="K159" s="199" t="s">
        <v>203</v>
      </c>
      <c r="L159" s="45"/>
      <c r="M159" s="204" t="s">
        <v>19</v>
      </c>
      <c r="N159" s="205" t="s">
        <v>46</v>
      </c>
      <c r="O159" s="85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8" t="s">
        <v>127</v>
      </c>
      <c r="AT159" s="208" t="s">
        <v>123</v>
      </c>
      <c r="AU159" s="208" t="s">
        <v>85</v>
      </c>
      <c r="AY159" s="18" t="s">
        <v>122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8" t="s">
        <v>83</v>
      </c>
      <c r="BK159" s="209">
        <f>ROUND(I159*H159,2)</f>
        <v>0</v>
      </c>
      <c r="BL159" s="18" t="s">
        <v>127</v>
      </c>
      <c r="BM159" s="208" t="s">
        <v>289</v>
      </c>
    </row>
    <row r="160" s="2" customFormat="1">
      <c r="A160" s="39"/>
      <c r="B160" s="40"/>
      <c r="C160" s="41"/>
      <c r="D160" s="228" t="s">
        <v>205</v>
      </c>
      <c r="E160" s="41"/>
      <c r="F160" s="229" t="s">
        <v>290</v>
      </c>
      <c r="G160" s="41"/>
      <c r="H160" s="41"/>
      <c r="I160" s="212"/>
      <c r="J160" s="41"/>
      <c r="K160" s="41"/>
      <c r="L160" s="45"/>
      <c r="M160" s="213"/>
      <c r="N160" s="214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205</v>
      </c>
      <c r="AU160" s="18" t="s">
        <v>85</v>
      </c>
    </row>
    <row r="161" s="13" customFormat="1">
      <c r="A161" s="13"/>
      <c r="B161" s="230"/>
      <c r="C161" s="231"/>
      <c r="D161" s="210" t="s">
        <v>207</v>
      </c>
      <c r="E161" s="232" t="s">
        <v>19</v>
      </c>
      <c r="F161" s="233" t="s">
        <v>209</v>
      </c>
      <c r="G161" s="231"/>
      <c r="H161" s="234">
        <v>140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207</v>
      </c>
      <c r="AU161" s="240" t="s">
        <v>85</v>
      </c>
      <c r="AV161" s="13" t="s">
        <v>85</v>
      </c>
      <c r="AW161" s="13" t="s">
        <v>37</v>
      </c>
      <c r="AX161" s="13" t="s">
        <v>75</v>
      </c>
      <c r="AY161" s="240" t="s">
        <v>122</v>
      </c>
    </row>
    <row r="162" s="14" customFormat="1">
      <c r="A162" s="14"/>
      <c r="B162" s="241"/>
      <c r="C162" s="242"/>
      <c r="D162" s="210" t="s">
        <v>207</v>
      </c>
      <c r="E162" s="243" t="s">
        <v>19</v>
      </c>
      <c r="F162" s="244" t="s">
        <v>210</v>
      </c>
      <c r="G162" s="242"/>
      <c r="H162" s="245">
        <v>140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207</v>
      </c>
      <c r="AU162" s="251" t="s">
        <v>85</v>
      </c>
      <c r="AV162" s="14" t="s">
        <v>127</v>
      </c>
      <c r="AW162" s="14" t="s">
        <v>37</v>
      </c>
      <c r="AX162" s="14" t="s">
        <v>83</v>
      </c>
      <c r="AY162" s="251" t="s">
        <v>122</v>
      </c>
    </row>
    <row r="163" s="2" customFormat="1" ht="16.5" customHeight="1">
      <c r="A163" s="39"/>
      <c r="B163" s="40"/>
      <c r="C163" s="252" t="s">
        <v>291</v>
      </c>
      <c r="D163" s="252" t="s">
        <v>282</v>
      </c>
      <c r="E163" s="253" t="s">
        <v>292</v>
      </c>
      <c r="F163" s="254" t="s">
        <v>293</v>
      </c>
      <c r="G163" s="255" t="s">
        <v>294</v>
      </c>
      <c r="H163" s="256">
        <v>2.7999999999999998</v>
      </c>
      <c r="I163" s="257"/>
      <c r="J163" s="258">
        <f>ROUND(I163*H163,2)</f>
        <v>0</v>
      </c>
      <c r="K163" s="254" t="s">
        <v>203</v>
      </c>
      <c r="L163" s="259"/>
      <c r="M163" s="260" t="s">
        <v>19</v>
      </c>
      <c r="N163" s="261" t="s">
        <v>46</v>
      </c>
      <c r="O163" s="85"/>
      <c r="P163" s="206">
        <f>O163*H163</f>
        <v>0</v>
      </c>
      <c r="Q163" s="206">
        <v>0.001</v>
      </c>
      <c r="R163" s="206">
        <f>Q163*H163</f>
        <v>0.0028</v>
      </c>
      <c r="S163" s="206">
        <v>0</v>
      </c>
      <c r="T163" s="20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8" t="s">
        <v>158</v>
      </c>
      <c r="AT163" s="208" t="s">
        <v>282</v>
      </c>
      <c r="AU163" s="208" t="s">
        <v>85</v>
      </c>
      <c r="AY163" s="18" t="s">
        <v>122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8" t="s">
        <v>83</v>
      </c>
      <c r="BK163" s="209">
        <f>ROUND(I163*H163,2)</f>
        <v>0</v>
      </c>
      <c r="BL163" s="18" t="s">
        <v>127</v>
      </c>
      <c r="BM163" s="208" t="s">
        <v>295</v>
      </c>
    </row>
    <row r="164" s="13" customFormat="1">
      <c r="A164" s="13"/>
      <c r="B164" s="230"/>
      <c r="C164" s="231"/>
      <c r="D164" s="210" t="s">
        <v>207</v>
      </c>
      <c r="E164" s="232" t="s">
        <v>19</v>
      </c>
      <c r="F164" s="233" t="s">
        <v>296</v>
      </c>
      <c r="G164" s="231"/>
      <c r="H164" s="234">
        <v>2.7999999999999998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207</v>
      </c>
      <c r="AU164" s="240" t="s">
        <v>85</v>
      </c>
      <c r="AV164" s="13" t="s">
        <v>85</v>
      </c>
      <c r="AW164" s="13" t="s">
        <v>37</v>
      </c>
      <c r="AX164" s="13" t="s">
        <v>83</v>
      </c>
      <c r="AY164" s="240" t="s">
        <v>122</v>
      </c>
    </row>
    <row r="165" s="2" customFormat="1" ht="37.8" customHeight="1">
      <c r="A165" s="39"/>
      <c r="B165" s="40"/>
      <c r="C165" s="197" t="s">
        <v>297</v>
      </c>
      <c r="D165" s="197" t="s">
        <v>123</v>
      </c>
      <c r="E165" s="198" t="s">
        <v>298</v>
      </c>
      <c r="F165" s="199" t="s">
        <v>299</v>
      </c>
      <c r="G165" s="200" t="s">
        <v>202</v>
      </c>
      <c r="H165" s="201">
        <v>140</v>
      </c>
      <c r="I165" s="202"/>
      <c r="J165" s="203">
        <f>ROUND(I165*H165,2)</f>
        <v>0</v>
      </c>
      <c r="K165" s="199" t="s">
        <v>203</v>
      </c>
      <c r="L165" s="45"/>
      <c r="M165" s="204" t="s">
        <v>19</v>
      </c>
      <c r="N165" s="205" t="s">
        <v>46</v>
      </c>
      <c r="O165" s="85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8" t="s">
        <v>127</v>
      </c>
      <c r="AT165" s="208" t="s">
        <v>123</v>
      </c>
      <c r="AU165" s="208" t="s">
        <v>85</v>
      </c>
      <c r="AY165" s="18" t="s">
        <v>122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8" t="s">
        <v>83</v>
      </c>
      <c r="BK165" s="209">
        <f>ROUND(I165*H165,2)</f>
        <v>0</v>
      </c>
      <c r="BL165" s="18" t="s">
        <v>127</v>
      </c>
      <c r="BM165" s="208" t="s">
        <v>300</v>
      </c>
    </row>
    <row r="166" s="2" customFormat="1">
      <c r="A166" s="39"/>
      <c r="B166" s="40"/>
      <c r="C166" s="41"/>
      <c r="D166" s="228" t="s">
        <v>205</v>
      </c>
      <c r="E166" s="41"/>
      <c r="F166" s="229" t="s">
        <v>301</v>
      </c>
      <c r="G166" s="41"/>
      <c r="H166" s="41"/>
      <c r="I166" s="212"/>
      <c r="J166" s="41"/>
      <c r="K166" s="41"/>
      <c r="L166" s="45"/>
      <c r="M166" s="213"/>
      <c r="N166" s="21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205</v>
      </c>
      <c r="AU166" s="18" t="s">
        <v>85</v>
      </c>
    </row>
    <row r="167" s="13" customFormat="1">
      <c r="A167" s="13"/>
      <c r="B167" s="230"/>
      <c r="C167" s="231"/>
      <c r="D167" s="210" t="s">
        <v>207</v>
      </c>
      <c r="E167" s="232" t="s">
        <v>19</v>
      </c>
      <c r="F167" s="233" t="s">
        <v>209</v>
      </c>
      <c r="G167" s="231"/>
      <c r="H167" s="234">
        <v>140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207</v>
      </c>
      <c r="AU167" s="240" t="s">
        <v>85</v>
      </c>
      <c r="AV167" s="13" t="s">
        <v>85</v>
      </c>
      <c r="AW167" s="13" t="s">
        <v>37</v>
      </c>
      <c r="AX167" s="13" t="s">
        <v>75</v>
      </c>
      <c r="AY167" s="240" t="s">
        <v>122</v>
      </c>
    </row>
    <row r="168" s="14" customFormat="1">
      <c r="A168" s="14"/>
      <c r="B168" s="241"/>
      <c r="C168" s="242"/>
      <c r="D168" s="210" t="s">
        <v>207</v>
      </c>
      <c r="E168" s="243" t="s">
        <v>19</v>
      </c>
      <c r="F168" s="244" t="s">
        <v>210</v>
      </c>
      <c r="G168" s="242"/>
      <c r="H168" s="245">
        <v>140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207</v>
      </c>
      <c r="AU168" s="251" t="s">
        <v>85</v>
      </c>
      <c r="AV168" s="14" t="s">
        <v>127</v>
      </c>
      <c r="AW168" s="14" t="s">
        <v>37</v>
      </c>
      <c r="AX168" s="14" t="s">
        <v>83</v>
      </c>
      <c r="AY168" s="251" t="s">
        <v>122</v>
      </c>
    </row>
    <row r="169" s="2" customFormat="1" ht="33" customHeight="1">
      <c r="A169" s="39"/>
      <c r="B169" s="40"/>
      <c r="C169" s="197" t="s">
        <v>302</v>
      </c>
      <c r="D169" s="197" t="s">
        <v>123</v>
      </c>
      <c r="E169" s="198" t="s">
        <v>303</v>
      </c>
      <c r="F169" s="199" t="s">
        <v>304</v>
      </c>
      <c r="G169" s="200" t="s">
        <v>202</v>
      </c>
      <c r="H169" s="201">
        <v>612.5</v>
      </c>
      <c r="I169" s="202"/>
      <c r="J169" s="203">
        <f>ROUND(I169*H169,2)</f>
        <v>0</v>
      </c>
      <c r="K169" s="199" t="s">
        <v>203</v>
      </c>
      <c r="L169" s="45"/>
      <c r="M169" s="204" t="s">
        <v>19</v>
      </c>
      <c r="N169" s="205" t="s">
        <v>46</v>
      </c>
      <c r="O169" s="85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8" t="s">
        <v>127</v>
      </c>
      <c r="AT169" s="208" t="s">
        <v>123</v>
      </c>
      <c r="AU169" s="208" t="s">
        <v>85</v>
      </c>
      <c r="AY169" s="18" t="s">
        <v>122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8" t="s">
        <v>83</v>
      </c>
      <c r="BK169" s="209">
        <f>ROUND(I169*H169,2)</f>
        <v>0</v>
      </c>
      <c r="BL169" s="18" t="s">
        <v>127</v>
      </c>
      <c r="BM169" s="208" t="s">
        <v>305</v>
      </c>
    </row>
    <row r="170" s="2" customFormat="1">
      <c r="A170" s="39"/>
      <c r="B170" s="40"/>
      <c r="C170" s="41"/>
      <c r="D170" s="228" t="s">
        <v>205</v>
      </c>
      <c r="E170" s="41"/>
      <c r="F170" s="229" t="s">
        <v>306</v>
      </c>
      <c r="G170" s="41"/>
      <c r="H170" s="41"/>
      <c r="I170" s="212"/>
      <c r="J170" s="41"/>
      <c r="K170" s="41"/>
      <c r="L170" s="45"/>
      <c r="M170" s="213"/>
      <c r="N170" s="214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205</v>
      </c>
      <c r="AU170" s="18" t="s">
        <v>85</v>
      </c>
    </row>
    <row r="171" s="13" customFormat="1">
      <c r="A171" s="13"/>
      <c r="B171" s="230"/>
      <c r="C171" s="231"/>
      <c r="D171" s="210" t="s">
        <v>207</v>
      </c>
      <c r="E171" s="232" t="s">
        <v>19</v>
      </c>
      <c r="F171" s="233" t="s">
        <v>307</v>
      </c>
      <c r="G171" s="231"/>
      <c r="H171" s="234">
        <v>612.5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207</v>
      </c>
      <c r="AU171" s="240" t="s">
        <v>85</v>
      </c>
      <c r="AV171" s="13" t="s">
        <v>85</v>
      </c>
      <c r="AW171" s="13" t="s">
        <v>37</v>
      </c>
      <c r="AX171" s="13" t="s">
        <v>75</v>
      </c>
      <c r="AY171" s="240" t="s">
        <v>122</v>
      </c>
    </row>
    <row r="172" s="14" customFormat="1">
      <c r="A172" s="14"/>
      <c r="B172" s="241"/>
      <c r="C172" s="242"/>
      <c r="D172" s="210" t="s">
        <v>207</v>
      </c>
      <c r="E172" s="243" t="s">
        <v>19</v>
      </c>
      <c r="F172" s="244" t="s">
        <v>210</v>
      </c>
      <c r="G172" s="242"/>
      <c r="H172" s="245">
        <v>612.5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207</v>
      </c>
      <c r="AU172" s="251" t="s">
        <v>85</v>
      </c>
      <c r="AV172" s="14" t="s">
        <v>127</v>
      </c>
      <c r="AW172" s="14" t="s">
        <v>37</v>
      </c>
      <c r="AX172" s="14" t="s">
        <v>83</v>
      </c>
      <c r="AY172" s="251" t="s">
        <v>122</v>
      </c>
    </row>
    <row r="173" s="11" customFormat="1" ht="22.8" customHeight="1">
      <c r="A173" s="11"/>
      <c r="B173" s="183"/>
      <c r="C173" s="184"/>
      <c r="D173" s="185" t="s">
        <v>74</v>
      </c>
      <c r="E173" s="226" t="s">
        <v>127</v>
      </c>
      <c r="F173" s="226" t="s">
        <v>308</v>
      </c>
      <c r="G173" s="184"/>
      <c r="H173" s="184"/>
      <c r="I173" s="187"/>
      <c r="J173" s="227">
        <f>BK173</f>
        <v>0</v>
      </c>
      <c r="K173" s="184"/>
      <c r="L173" s="189"/>
      <c r="M173" s="190"/>
      <c r="N173" s="191"/>
      <c r="O173" s="191"/>
      <c r="P173" s="192">
        <f>SUM(P174:P193)</f>
        <v>0</v>
      </c>
      <c r="Q173" s="191"/>
      <c r="R173" s="192">
        <f>SUM(R174:R193)</f>
        <v>9.8518999999999988</v>
      </c>
      <c r="S173" s="191"/>
      <c r="T173" s="193">
        <f>SUM(T174:T193)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194" t="s">
        <v>83</v>
      </c>
      <c r="AT173" s="195" t="s">
        <v>74</v>
      </c>
      <c r="AU173" s="195" t="s">
        <v>83</v>
      </c>
      <c r="AY173" s="194" t="s">
        <v>122</v>
      </c>
      <c r="BK173" s="196">
        <f>SUM(BK174:BK193)</f>
        <v>0</v>
      </c>
    </row>
    <row r="174" s="2" customFormat="1" ht="37.8" customHeight="1">
      <c r="A174" s="39"/>
      <c r="B174" s="40"/>
      <c r="C174" s="197" t="s">
        <v>168</v>
      </c>
      <c r="D174" s="197" t="s">
        <v>123</v>
      </c>
      <c r="E174" s="198" t="s">
        <v>309</v>
      </c>
      <c r="F174" s="199" t="s">
        <v>310</v>
      </c>
      <c r="G174" s="200" t="s">
        <v>213</v>
      </c>
      <c r="H174" s="201">
        <v>5</v>
      </c>
      <c r="I174" s="202"/>
      <c r="J174" s="203">
        <f>ROUND(I174*H174,2)</f>
        <v>0</v>
      </c>
      <c r="K174" s="199" t="s">
        <v>203</v>
      </c>
      <c r="L174" s="45"/>
      <c r="M174" s="204" t="s">
        <v>19</v>
      </c>
      <c r="N174" s="205" t="s">
        <v>46</v>
      </c>
      <c r="O174" s="85"/>
      <c r="P174" s="206">
        <f>O174*H174</f>
        <v>0</v>
      </c>
      <c r="Q174" s="206">
        <v>1.8899999999999999</v>
      </c>
      <c r="R174" s="206">
        <f>Q174*H174</f>
        <v>9.4499999999999993</v>
      </c>
      <c r="S174" s="206">
        <v>0</v>
      </c>
      <c r="T174" s="20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127</v>
      </c>
      <c r="AT174" s="208" t="s">
        <v>123</v>
      </c>
      <c r="AU174" s="208" t="s">
        <v>85</v>
      </c>
      <c r="AY174" s="18" t="s">
        <v>122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83</v>
      </c>
      <c r="BK174" s="209">
        <f>ROUND(I174*H174,2)</f>
        <v>0</v>
      </c>
      <c r="BL174" s="18" t="s">
        <v>127</v>
      </c>
      <c r="BM174" s="208" t="s">
        <v>311</v>
      </c>
    </row>
    <row r="175" s="2" customFormat="1">
      <c r="A175" s="39"/>
      <c r="B175" s="40"/>
      <c r="C175" s="41"/>
      <c r="D175" s="228" t="s">
        <v>205</v>
      </c>
      <c r="E175" s="41"/>
      <c r="F175" s="229" t="s">
        <v>312</v>
      </c>
      <c r="G175" s="41"/>
      <c r="H175" s="41"/>
      <c r="I175" s="212"/>
      <c r="J175" s="41"/>
      <c r="K175" s="41"/>
      <c r="L175" s="45"/>
      <c r="M175" s="213"/>
      <c r="N175" s="214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205</v>
      </c>
      <c r="AU175" s="18" t="s">
        <v>85</v>
      </c>
    </row>
    <row r="176" s="13" customFormat="1">
      <c r="A176" s="13"/>
      <c r="B176" s="230"/>
      <c r="C176" s="231"/>
      <c r="D176" s="210" t="s">
        <v>207</v>
      </c>
      <c r="E176" s="232" t="s">
        <v>19</v>
      </c>
      <c r="F176" s="233" t="s">
        <v>222</v>
      </c>
      <c r="G176" s="231"/>
      <c r="H176" s="234">
        <v>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207</v>
      </c>
      <c r="AU176" s="240" t="s">
        <v>85</v>
      </c>
      <c r="AV176" s="13" t="s">
        <v>85</v>
      </c>
      <c r="AW176" s="13" t="s">
        <v>37</v>
      </c>
      <c r="AX176" s="13" t="s">
        <v>75</v>
      </c>
      <c r="AY176" s="240" t="s">
        <v>122</v>
      </c>
    </row>
    <row r="177" s="14" customFormat="1">
      <c r="A177" s="14"/>
      <c r="B177" s="241"/>
      <c r="C177" s="242"/>
      <c r="D177" s="210" t="s">
        <v>207</v>
      </c>
      <c r="E177" s="243" t="s">
        <v>19</v>
      </c>
      <c r="F177" s="244" t="s">
        <v>210</v>
      </c>
      <c r="G177" s="242"/>
      <c r="H177" s="245">
        <v>5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1" t="s">
        <v>207</v>
      </c>
      <c r="AU177" s="251" t="s">
        <v>85</v>
      </c>
      <c r="AV177" s="14" t="s">
        <v>127</v>
      </c>
      <c r="AW177" s="14" t="s">
        <v>37</v>
      </c>
      <c r="AX177" s="14" t="s">
        <v>83</v>
      </c>
      <c r="AY177" s="251" t="s">
        <v>122</v>
      </c>
    </row>
    <row r="178" s="2" customFormat="1" ht="49.05" customHeight="1">
      <c r="A178" s="39"/>
      <c r="B178" s="40"/>
      <c r="C178" s="197" t="s">
        <v>173</v>
      </c>
      <c r="D178" s="197" t="s">
        <v>123</v>
      </c>
      <c r="E178" s="198" t="s">
        <v>313</v>
      </c>
      <c r="F178" s="199" t="s">
        <v>314</v>
      </c>
      <c r="G178" s="200" t="s">
        <v>202</v>
      </c>
      <c r="H178" s="201">
        <v>632</v>
      </c>
      <c r="I178" s="202"/>
      <c r="J178" s="203">
        <f>ROUND(I178*H178,2)</f>
        <v>0</v>
      </c>
      <c r="K178" s="199" t="s">
        <v>203</v>
      </c>
      <c r="L178" s="45"/>
      <c r="M178" s="204" t="s">
        <v>19</v>
      </c>
      <c r="N178" s="205" t="s">
        <v>46</v>
      </c>
      <c r="O178" s="85"/>
      <c r="P178" s="206">
        <f>O178*H178</f>
        <v>0</v>
      </c>
      <c r="Q178" s="206">
        <v>0.00027999999999999998</v>
      </c>
      <c r="R178" s="206">
        <f>Q178*H178</f>
        <v>0.17695999999999998</v>
      </c>
      <c r="S178" s="206">
        <v>0</v>
      </c>
      <c r="T178" s="20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08" t="s">
        <v>127</v>
      </c>
      <c r="AT178" s="208" t="s">
        <v>123</v>
      </c>
      <c r="AU178" s="208" t="s">
        <v>85</v>
      </c>
      <c r="AY178" s="18" t="s">
        <v>122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8" t="s">
        <v>83</v>
      </c>
      <c r="BK178" s="209">
        <f>ROUND(I178*H178,2)</f>
        <v>0</v>
      </c>
      <c r="BL178" s="18" t="s">
        <v>127</v>
      </c>
      <c r="BM178" s="208" t="s">
        <v>315</v>
      </c>
    </row>
    <row r="179" s="2" customFormat="1">
      <c r="A179" s="39"/>
      <c r="B179" s="40"/>
      <c r="C179" s="41"/>
      <c r="D179" s="228" t="s">
        <v>205</v>
      </c>
      <c r="E179" s="41"/>
      <c r="F179" s="229" t="s">
        <v>316</v>
      </c>
      <c r="G179" s="41"/>
      <c r="H179" s="41"/>
      <c r="I179" s="212"/>
      <c r="J179" s="41"/>
      <c r="K179" s="41"/>
      <c r="L179" s="45"/>
      <c r="M179" s="213"/>
      <c r="N179" s="214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205</v>
      </c>
      <c r="AU179" s="18" t="s">
        <v>85</v>
      </c>
    </row>
    <row r="180" s="13" customFormat="1">
      <c r="A180" s="13"/>
      <c r="B180" s="230"/>
      <c r="C180" s="231"/>
      <c r="D180" s="210" t="s">
        <v>207</v>
      </c>
      <c r="E180" s="232" t="s">
        <v>19</v>
      </c>
      <c r="F180" s="233" t="s">
        <v>317</v>
      </c>
      <c r="G180" s="231"/>
      <c r="H180" s="234">
        <v>35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207</v>
      </c>
      <c r="AU180" s="240" t="s">
        <v>85</v>
      </c>
      <c r="AV180" s="13" t="s">
        <v>85</v>
      </c>
      <c r="AW180" s="13" t="s">
        <v>37</v>
      </c>
      <c r="AX180" s="13" t="s">
        <v>75</v>
      </c>
      <c r="AY180" s="240" t="s">
        <v>122</v>
      </c>
    </row>
    <row r="181" s="13" customFormat="1">
      <c r="A181" s="13"/>
      <c r="B181" s="230"/>
      <c r="C181" s="231"/>
      <c r="D181" s="210" t="s">
        <v>207</v>
      </c>
      <c r="E181" s="232" t="s">
        <v>19</v>
      </c>
      <c r="F181" s="233" t="s">
        <v>318</v>
      </c>
      <c r="G181" s="231"/>
      <c r="H181" s="234">
        <v>72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207</v>
      </c>
      <c r="AU181" s="240" t="s">
        <v>85</v>
      </c>
      <c r="AV181" s="13" t="s">
        <v>85</v>
      </c>
      <c r="AW181" s="13" t="s">
        <v>37</v>
      </c>
      <c r="AX181" s="13" t="s">
        <v>75</v>
      </c>
      <c r="AY181" s="240" t="s">
        <v>122</v>
      </c>
    </row>
    <row r="182" s="13" customFormat="1">
      <c r="A182" s="13"/>
      <c r="B182" s="230"/>
      <c r="C182" s="231"/>
      <c r="D182" s="210" t="s">
        <v>207</v>
      </c>
      <c r="E182" s="232" t="s">
        <v>19</v>
      </c>
      <c r="F182" s="233" t="s">
        <v>319</v>
      </c>
      <c r="G182" s="231"/>
      <c r="H182" s="234">
        <v>525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207</v>
      </c>
      <c r="AU182" s="240" t="s">
        <v>85</v>
      </c>
      <c r="AV182" s="13" t="s">
        <v>85</v>
      </c>
      <c r="AW182" s="13" t="s">
        <v>37</v>
      </c>
      <c r="AX182" s="13" t="s">
        <v>75</v>
      </c>
      <c r="AY182" s="240" t="s">
        <v>122</v>
      </c>
    </row>
    <row r="183" s="14" customFormat="1">
      <c r="A183" s="14"/>
      <c r="B183" s="241"/>
      <c r="C183" s="242"/>
      <c r="D183" s="210" t="s">
        <v>207</v>
      </c>
      <c r="E183" s="243" t="s">
        <v>19</v>
      </c>
      <c r="F183" s="244" t="s">
        <v>210</v>
      </c>
      <c r="G183" s="242"/>
      <c r="H183" s="245">
        <v>632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207</v>
      </c>
      <c r="AU183" s="251" t="s">
        <v>85</v>
      </c>
      <c r="AV183" s="14" t="s">
        <v>127</v>
      </c>
      <c r="AW183" s="14" t="s">
        <v>37</v>
      </c>
      <c r="AX183" s="14" t="s">
        <v>83</v>
      </c>
      <c r="AY183" s="251" t="s">
        <v>122</v>
      </c>
    </row>
    <row r="184" s="2" customFormat="1" ht="24.15" customHeight="1">
      <c r="A184" s="39"/>
      <c r="B184" s="40"/>
      <c r="C184" s="252" t="s">
        <v>177</v>
      </c>
      <c r="D184" s="252" t="s">
        <v>282</v>
      </c>
      <c r="E184" s="253" t="s">
        <v>320</v>
      </c>
      <c r="F184" s="254" t="s">
        <v>321</v>
      </c>
      <c r="G184" s="255" t="s">
        <v>202</v>
      </c>
      <c r="H184" s="256">
        <v>726.79999999999995</v>
      </c>
      <c r="I184" s="257"/>
      <c r="J184" s="258">
        <f>ROUND(I184*H184,2)</f>
        <v>0</v>
      </c>
      <c r="K184" s="254" t="s">
        <v>203</v>
      </c>
      <c r="L184" s="259"/>
      <c r="M184" s="260" t="s">
        <v>19</v>
      </c>
      <c r="N184" s="261" t="s">
        <v>46</v>
      </c>
      <c r="O184" s="85"/>
      <c r="P184" s="206">
        <f>O184*H184</f>
        <v>0</v>
      </c>
      <c r="Q184" s="206">
        <v>0.00029999999999999997</v>
      </c>
      <c r="R184" s="206">
        <f>Q184*H184</f>
        <v>0.21803999999999996</v>
      </c>
      <c r="S184" s="206">
        <v>0</v>
      </c>
      <c r="T184" s="20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8" t="s">
        <v>158</v>
      </c>
      <c r="AT184" s="208" t="s">
        <v>282</v>
      </c>
      <c r="AU184" s="208" t="s">
        <v>85</v>
      </c>
      <c r="AY184" s="18" t="s">
        <v>122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8" t="s">
        <v>83</v>
      </c>
      <c r="BK184" s="209">
        <f>ROUND(I184*H184,2)</f>
        <v>0</v>
      </c>
      <c r="BL184" s="18" t="s">
        <v>127</v>
      </c>
      <c r="BM184" s="208" t="s">
        <v>322</v>
      </c>
    </row>
    <row r="185" s="13" customFormat="1">
      <c r="A185" s="13"/>
      <c r="B185" s="230"/>
      <c r="C185" s="231"/>
      <c r="D185" s="210" t="s">
        <v>207</v>
      </c>
      <c r="E185" s="232" t="s">
        <v>19</v>
      </c>
      <c r="F185" s="233" t="s">
        <v>317</v>
      </c>
      <c r="G185" s="231"/>
      <c r="H185" s="234">
        <v>35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207</v>
      </c>
      <c r="AU185" s="240" t="s">
        <v>85</v>
      </c>
      <c r="AV185" s="13" t="s">
        <v>85</v>
      </c>
      <c r="AW185" s="13" t="s">
        <v>37</v>
      </c>
      <c r="AX185" s="13" t="s">
        <v>75</v>
      </c>
      <c r="AY185" s="240" t="s">
        <v>122</v>
      </c>
    </row>
    <row r="186" s="13" customFormat="1">
      <c r="A186" s="13"/>
      <c r="B186" s="230"/>
      <c r="C186" s="231"/>
      <c r="D186" s="210" t="s">
        <v>207</v>
      </c>
      <c r="E186" s="232" t="s">
        <v>19</v>
      </c>
      <c r="F186" s="233" t="s">
        <v>318</v>
      </c>
      <c r="G186" s="231"/>
      <c r="H186" s="234">
        <v>72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207</v>
      </c>
      <c r="AU186" s="240" t="s">
        <v>85</v>
      </c>
      <c r="AV186" s="13" t="s">
        <v>85</v>
      </c>
      <c r="AW186" s="13" t="s">
        <v>37</v>
      </c>
      <c r="AX186" s="13" t="s">
        <v>75</v>
      </c>
      <c r="AY186" s="240" t="s">
        <v>122</v>
      </c>
    </row>
    <row r="187" s="13" customFormat="1">
      <c r="A187" s="13"/>
      <c r="B187" s="230"/>
      <c r="C187" s="231"/>
      <c r="D187" s="210" t="s">
        <v>207</v>
      </c>
      <c r="E187" s="232" t="s">
        <v>19</v>
      </c>
      <c r="F187" s="233" t="s">
        <v>319</v>
      </c>
      <c r="G187" s="231"/>
      <c r="H187" s="234">
        <v>525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207</v>
      </c>
      <c r="AU187" s="240" t="s">
        <v>85</v>
      </c>
      <c r="AV187" s="13" t="s">
        <v>85</v>
      </c>
      <c r="AW187" s="13" t="s">
        <v>37</v>
      </c>
      <c r="AX187" s="13" t="s">
        <v>75</v>
      </c>
      <c r="AY187" s="240" t="s">
        <v>122</v>
      </c>
    </row>
    <row r="188" s="14" customFormat="1">
      <c r="A188" s="14"/>
      <c r="B188" s="241"/>
      <c r="C188" s="242"/>
      <c r="D188" s="210" t="s">
        <v>207</v>
      </c>
      <c r="E188" s="243" t="s">
        <v>19</v>
      </c>
      <c r="F188" s="244" t="s">
        <v>210</v>
      </c>
      <c r="G188" s="242"/>
      <c r="H188" s="245">
        <v>632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207</v>
      </c>
      <c r="AU188" s="251" t="s">
        <v>85</v>
      </c>
      <c r="AV188" s="14" t="s">
        <v>127</v>
      </c>
      <c r="AW188" s="14" t="s">
        <v>37</v>
      </c>
      <c r="AX188" s="14" t="s">
        <v>75</v>
      </c>
      <c r="AY188" s="251" t="s">
        <v>122</v>
      </c>
    </row>
    <row r="189" s="13" customFormat="1">
      <c r="A189" s="13"/>
      <c r="B189" s="230"/>
      <c r="C189" s="231"/>
      <c r="D189" s="210" t="s">
        <v>207</v>
      </c>
      <c r="E189" s="232" t="s">
        <v>19</v>
      </c>
      <c r="F189" s="233" t="s">
        <v>323</v>
      </c>
      <c r="G189" s="231"/>
      <c r="H189" s="234">
        <v>726.79999999999995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207</v>
      </c>
      <c r="AU189" s="240" t="s">
        <v>85</v>
      </c>
      <c r="AV189" s="13" t="s">
        <v>85</v>
      </c>
      <c r="AW189" s="13" t="s">
        <v>37</v>
      </c>
      <c r="AX189" s="13" t="s">
        <v>83</v>
      </c>
      <c r="AY189" s="240" t="s">
        <v>122</v>
      </c>
    </row>
    <row r="190" s="2" customFormat="1" ht="55.5" customHeight="1">
      <c r="A190" s="39"/>
      <c r="B190" s="40"/>
      <c r="C190" s="197" t="s">
        <v>181</v>
      </c>
      <c r="D190" s="197" t="s">
        <v>123</v>
      </c>
      <c r="E190" s="198" t="s">
        <v>324</v>
      </c>
      <c r="F190" s="199" t="s">
        <v>325</v>
      </c>
      <c r="G190" s="200" t="s">
        <v>202</v>
      </c>
      <c r="H190" s="201">
        <v>30</v>
      </c>
      <c r="I190" s="202"/>
      <c r="J190" s="203">
        <f>ROUND(I190*H190,2)</f>
        <v>0</v>
      </c>
      <c r="K190" s="199" t="s">
        <v>203</v>
      </c>
      <c r="L190" s="45"/>
      <c r="M190" s="204" t="s">
        <v>19</v>
      </c>
      <c r="N190" s="205" t="s">
        <v>46</v>
      </c>
      <c r="O190" s="85"/>
      <c r="P190" s="206">
        <f>O190*H190</f>
        <v>0</v>
      </c>
      <c r="Q190" s="206">
        <v>0.00023000000000000001</v>
      </c>
      <c r="R190" s="206">
        <f>Q190*H190</f>
        <v>0.0068999999999999999</v>
      </c>
      <c r="S190" s="206">
        <v>0</v>
      </c>
      <c r="T190" s="20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8" t="s">
        <v>127</v>
      </c>
      <c r="AT190" s="208" t="s">
        <v>123</v>
      </c>
      <c r="AU190" s="208" t="s">
        <v>85</v>
      </c>
      <c r="AY190" s="18" t="s">
        <v>122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8" t="s">
        <v>83</v>
      </c>
      <c r="BK190" s="209">
        <f>ROUND(I190*H190,2)</f>
        <v>0</v>
      </c>
      <c r="BL190" s="18" t="s">
        <v>127</v>
      </c>
      <c r="BM190" s="208" t="s">
        <v>326</v>
      </c>
    </row>
    <row r="191" s="2" customFormat="1">
      <c r="A191" s="39"/>
      <c r="B191" s="40"/>
      <c r="C191" s="41"/>
      <c r="D191" s="228" t="s">
        <v>205</v>
      </c>
      <c r="E191" s="41"/>
      <c r="F191" s="229" t="s">
        <v>327</v>
      </c>
      <c r="G191" s="41"/>
      <c r="H191" s="41"/>
      <c r="I191" s="212"/>
      <c r="J191" s="41"/>
      <c r="K191" s="41"/>
      <c r="L191" s="45"/>
      <c r="M191" s="213"/>
      <c r="N191" s="214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205</v>
      </c>
      <c r="AU191" s="18" t="s">
        <v>85</v>
      </c>
    </row>
    <row r="192" s="13" customFormat="1">
      <c r="A192" s="13"/>
      <c r="B192" s="230"/>
      <c r="C192" s="231"/>
      <c r="D192" s="210" t="s">
        <v>207</v>
      </c>
      <c r="E192" s="232" t="s">
        <v>19</v>
      </c>
      <c r="F192" s="233" t="s">
        <v>328</v>
      </c>
      <c r="G192" s="231"/>
      <c r="H192" s="234">
        <v>30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207</v>
      </c>
      <c r="AU192" s="240" t="s">
        <v>85</v>
      </c>
      <c r="AV192" s="13" t="s">
        <v>85</v>
      </c>
      <c r="AW192" s="13" t="s">
        <v>37</v>
      </c>
      <c r="AX192" s="13" t="s">
        <v>75</v>
      </c>
      <c r="AY192" s="240" t="s">
        <v>122</v>
      </c>
    </row>
    <row r="193" s="14" customFormat="1">
      <c r="A193" s="14"/>
      <c r="B193" s="241"/>
      <c r="C193" s="242"/>
      <c r="D193" s="210" t="s">
        <v>207</v>
      </c>
      <c r="E193" s="243" t="s">
        <v>19</v>
      </c>
      <c r="F193" s="244" t="s">
        <v>210</v>
      </c>
      <c r="G193" s="242"/>
      <c r="H193" s="245">
        <v>30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207</v>
      </c>
      <c r="AU193" s="251" t="s">
        <v>85</v>
      </c>
      <c r="AV193" s="14" t="s">
        <v>127</v>
      </c>
      <c r="AW193" s="14" t="s">
        <v>37</v>
      </c>
      <c r="AX193" s="14" t="s">
        <v>83</v>
      </c>
      <c r="AY193" s="251" t="s">
        <v>122</v>
      </c>
    </row>
    <row r="194" s="11" customFormat="1" ht="22.8" customHeight="1">
      <c r="A194" s="11"/>
      <c r="B194" s="183"/>
      <c r="C194" s="184"/>
      <c r="D194" s="185" t="s">
        <v>74</v>
      </c>
      <c r="E194" s="226" t="s">
        <v>121</v>
      </c>
      <c r="F194" s="226" t="s">
        <v>329</v>
      </c>
      <c r="G194" s="184"/>
      <c r="H194" s="184"/>
      <c r="I194" s="187"/>
      <c r="J194" s="227">
        <f>BK194</f>
        <v>0</v>
      </c>
      <c r="K194" s="184"/>
      <c r="L194" s="189"/>
      <c r="M194" s="190"/>
      <c r="N194" s="191"/>
      <c r="O194" s="191"/>
      <c r="P194" s="192">
        <f>SUM(P195:P203)</f>
        <v>0</v>
      </c>
      <c r="Q194" s="191"/>
      <c r="R194" s="192">
        <f>SUM(R195:R203)</f>
        <v>351.75749999999999</v>
      </c>
      <c r="S194" s="191"/>
      <c r="T194" s="193">
        <f>SUM(T195:T203)</f>
        <v>0</v>
      </c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R194" s="194" t="s">
        <v>83</v>
      </c>
      <c r="AT194" s="195" t="s">
        <v>74</v>
      </c>
      <c r="AU194" s="195" t="s">
        <v>83</v>
      </c>
      <c r="AY194" s="194" t="s">
        <v>122</v>
      </c>
      <c r="BK194" s="196">
        <f>SUM(BK195:BK203)</f>
        <v>0</v>
      </c>
    </row>
    <row r="195" s="2" customFormat="1" ht="33" customHeight="1">
      <c r="A195" s="39"/>
      <c r="B195" s="40"/>
      <c r="C195" s="197" t="s">
        <v>186</v>
      </c>
      <c r="D195" s="197" t="s">
        <v>123</v>
      </c>
      <c r="E195" s="198" t="s">
        <v>330</v>
      </c>
      <c r="F195" s="199" t="s">
        <v>331</v>
      </c>
      <c r="G195" s="200" t="s">
        <v>202</v>
      </c>
      <c r="H195" s="201">
        <v>480</v>
      </c>
      <c r="I195" s="202"/>
      <c r="J195" s="203">
        <f>ROUND(I195*H195,2)</f>
        <v>0</v>
      </c>
      <c r="K195" s="199" t="s">
        <v>203</v>
      </c>
      <c r="L195" s="45"/>
      <c r="M195" s="204" t="s">
        <v>19</v>
      </c>
      <c r="N195" s="205" t="s">
        <v>46</v>
      </c>
      <c r="O195" s="85"/>
      <c r="P195" s="206">
        <f>O195*H195</f>
        <v>0</v>
      </c>
      <c r="Q195" s="206">
        <v>0.68999999999999995</v>
      </c>
      <c r="R195" s="206">
        <f>Q195*H195</f>
        <v>331.19999999999999</v>
      </c>
      <c r="S195" s="206">
        <v>0</v>
      </c>
      <c r="T195" s="20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8" t="s">
        <v>127</v>
      </c>
      <c r="AT195" s="208" t="s">
        <v>123</v>
      </c>
      <c r="AU195" s="208" t="s">
        <v>85</v>
      </c>
      <c r="AY195" s="18" t="s">
        <v>122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8" t="s">
        <v>83</v>
      </c>
      <c r="BK195" s="209">
        <f>ROUND(I195*H195,2)</f>
        <v>0</v>
      </c>
      <c r="BL195" s="18" t="s">
        <v>127</v>
      </c>
      <c r="BM195" s="208" t="s">
        <v>332</v>
      </c>
    </row>
    <row r="196" s="2" customFormat="1">
      <c r="A196" s="39"/>
      <c r="B196" s="40"/>
      <c r="C196" s="41"/>
      <c r="D196" s="228" t="s">
        <v>205</v>
      </c>
      <c r="E196" s="41"/>
      <c r="F196" s="229" t="s">
        <v>333</v>
      </c>
      <c r="G196" s="41"/>
      <c r="H196" s="41"/>
      <c r="I196" s="212"/>
      <c r="J196" s="41"/>
      <c r="K196" s="41"/>
      <c r="L196" s="45"/>
      <c r="M196" s="213"/>
      <c r="N196" s="214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205</v>
      </c>
      <c r="AU196" s="18" t="s">
        <v>85</v>
      </c>
    </row>
    <row r="197" s="13" customFormat="1">
      <c r="A197" s="13"/>
      <c r="B197" s="230"/>
      <c r="C197" s="231"/>
      <c r="D197" s="210" t="s">
        <v>207</v>
      </c>
      <c r="E197" s="232" t="s">
        <v>19</v>
      </c>
      <c r="F197" s="233" t="s">
        <v>334</v>
      </c>
      <c r="G197" s="231"/>
      <c r="H197" s="234">
        <v>480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207</v>
      </c>
      <c r="AU197" s="240" t="s">
        <v>85</v>
      </c>
      <c r="AV197" s="13" t="s">
        <v>85</v>
      </c>
      <c r="AW197" s="13" t="s">
        <v>37</v>
      </c>
      <c r="AX197" s="13" t="s">
        <v>75</v>
      </c>
      <c r="AY197" s="240" t="s">
        <v>122</v>
      </c>
    </row>
    <row r="198" s="14" customFormat="1">
      <c r="A198" s="14"/>
      <c r="B198" s="241"/>
      <c r="C198" s="242"/>
      <c r="D198" s="210" t="s">
        <v>207</v>
      </c>
      <c r="E198" s="243" t="s">
        <v>19</v>
      </c>
      <c r="F198" s="244" t="s">
        <v>210</v>
      </c>
      <c r="G198" s="242"/>
      <c r="H198" s="245">
        <v>480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207</v>
      </c>
      <c r="AU198" s="251" t="s">
        <v>85</v>
      </c>
      <c r="AV198" s="14" t="s">
        <v>127</v>
      </c>
      <c r="AW198" s="14" t="s">
        <v>37</v>
      </c>
      <c r="AX198" s="14" t="s">
        <v>83</v>
      </c>
      <c r="AY198" s="251" t="s">
        <v>122</v>
      </c>
    </row>
    <row r="199" s="2" customFormat="1" ht="49.05" customHeight="1">
      <c r="A199" s="39"/>
      <c r="B199" s="40"/>
      <c r="C199" s="197" t="s">
        <v>8</v>
      </c>
      <c r="D199" s="197" t="s">
        <v>123</v>
      </c>
      <c r="E199" s="198" t="s">
        <v>335</v>
      </c>
      <c r="F199" s="199" t="s">
        <v>336</v>
      </c>
      <c r="G199" s="200" t="s">
        <v>202</v>
      </c>
      <c r="H199" s="201">
        <v>45</v>
      </c>
      <c r="I199" s="202"/>
      <c r="J199" s="203">
        <f>ROUND(I199*H199,2)</f>
        <v>0</v>
      </c>
      <c r="K199" s="199" t="s">
        <v>203</v>
      </c>
      <c r="L199" s="45"/>
      <c r="M199" s="204" t="s">
        <v>19</v>
      </c>
      <c r="N199" s="205" t="s">
        <v>46</v>
      </c>
      <c r="O199" s="85"/>
      <c r="P199" s="206">
        <f>O199*H199</f>
        <v>0</v>
      </c>
      <c r="Q199" s="206">
        <v>0.083500000000000005</v>
      </c>
      <c r="R199" s="206">
        <f>Q199*H199</f>
        <v>3.7575000000000003</v>
      </c>
      <c r="S199" s="206">
        <v>0</v>
      </c>
      <c r="T199" s="20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8" t="s">
        <v>127</v>
      </c>
      <c r="AT199" s="208" t="s">
        <v>123</v>
      </c>
      <c r="AU199" s="208" t="s">
        <v>85</v>
      </c>
      <c r="AY199" s="18" t="s">
        <v>122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8" t="s">
        <v>83</v>
      </c>
      <c r="BK199" s="209">
        <f>ROUND(I199*H199,2)</f>
        <v>0</v>
      </c>
      <c r="BL199" s="18" t="s">
        <v>127</v>
      </c>
      <c r="BM199" s="208" t="s">
        <v>337</v>
      </c>
    </row>
    <row r="200" s="2" customFormat="1">
      <c r="A200" s="39"/>
      <c r="B200" s="40"/>
      <c r="C200" s="41"/>
      <c r="D200" s="228" t="s">
        <v>205</v>
      </c>
      <c r="E200" s="41"/>
      <c r="F200" s="229" t="s">
        <v>338</v>
      </c>
      <c r="G200" s="41"/>
      <c r="H200" s="41"/>
      <c r="I200" s="212"/>
      <c r="J200" s="41"/>
      <c r="K200" s="41"/>
      <c r="L200" s="45"/>
      <c r="M200" s="213"/>
      <c r="N200" s="214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205</v>
      </c>
      <c r="AU200" s="18" t="s">
        <v>85</v>
      </c>
    </row>
    <row r="201" s="13" customFormat="1">
      <c r="A201" s="13"/>
      <c r="B201" s="230"/>
      <c r="C201" s="231"/>
      <c r="D201" s="210" t="s">
        <v>207</v>
      </c>
      <c r="E201" s="232" t="s">
        <v>19</v>
      </c>
      <c r="F201" s="233" t="s">
        <v>339</v>
      </c>
      <c r="G201" s="231"/>
      <c r="H201" s="234">
        <v>45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207</v>
      </c>
      <c r="AU201" s="240" t="s">
        <v>85</v>
      </c>
      <c r="AV201" s="13" t="s">
        <v>85</v>
      </c>
      <c r="AW201" s="13" t="s">
        <v>37</v>
      </c>
      <c r="AX201" s="13" t="s">
        <v>75</v>
      </c>
      <c r="AY201" s="240" t="s">
        <v>122</v>
      </c>
    </row>
    <row r="202" s="14" customFormat="1">
      <c r="A202" s="14"/>
      <c r="B202" s="241"/>
      <c r="C202" s="242"/>
      <c r="D202" s="210" t="s">
        <v>207</v>
      </c>
      <c r="E202" s="243" t="s">
        <v>19</v>
      </c>
      <c r="F202" s="244" t="s">
        <v>210</v>
      </c>
      <c r="G202" s="242"/>
      <c r="H202" s="245">
        <v>45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207</v>
      </c>
      <c r="AU202" s="251" t="s">
        <v>85</v>
      </c>
      <c r="AV202" s="14" t="s">
        <v>127</v>
      </c>
      <c r="AW202" s="14" t="s">
        <v>37</v>
      </c>
      <c r="AX202" s="14" t="s">
        <v>83</v>
      </c>
      <c r="AY202" s="251" t="s">
        <v>122</v>
      </c>
    </row>
    <row r="203" s="2" customFormat="1" ht="16.5" customHeight="1">
      <c r="A203" s="39"/>
      <c r="B203" s="40"/>
      <c r="C203" s="252" t="s">
        <v>340</v>
      </c>
      <c r="D203" s="252" t="s">
        <v>282</v>
      </c>
      <c r="E203" s="253" t="s">
        <v>341</v>
      </c>
      <c r="F203" s="254" t="s">
        <v>342</v>
      </c>
      <c r="G203" s="255" t="s">
        <v>343</v>
      </c>
      <c r="H203" s="256">
        <v>15</v>
      </c>
      <c r="I203" s="257"/>
      <c r="J203" s="258">
        <f>ROUND(I203*H203,2)</f>
        <v>0</v>
      </c>
      <c r="K203" s="254" t="s">
        <v>203</v>
      </c>
      <c r="L203" s="259"/>
      <c r="M203" s="260" t="s">
        <v>19</v>
      </c>
      <c r="N203" s="261" t="s">
        <v>46</v>
      </c>
      <c r="O203" s="85"/>
      <c r="P203" s="206">
        <f>O203*H203</f>
        <v>0</v>
      </c>
      <c r="Q203" s="206">
        <v>1.1200000000000001</v>
      </c>
      <c r="R203" s="206">
        <f>Q203*H203</f>
        <v>16.800000000000001</v>
      </c>
      <c r="S203" s="206">
        <v>0</v>
      </c>
      <c r="T203" s="20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08" t="s">
        <v>158</v>
      </c>
      <c r="AT203" s="208" t="s">
        <v>282</v>
      </c>
      <c r="AU203" s="208" t="s">
        <v>85</v>
      </c>
      <c r="AY203" s="18" t="s">
        <v>122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8" t="s">
        <v>83</v>
      </c>
      <c r="BK203" s="209">
        <f>ROUND(I203*H203,2)</f>
        <v>0</v>
      </c>
      <c r="BL203" s="18" t="s">
        <v>127</v>
      </c>
      <c r="BM203" s="208" t="s">
        <v>344</v>
      </c>
    </row>
    <row r="204" s="11" customFormat="1" ht="22.8" customHeight="1">
      <c r="A204" s="11"/>
      <c r="B204" s="183"/>
      <c r="C204" s="184"/>
      <c r="D204" s="185" t="s">
        <v>74</v>
      </c>
      <c r="E204" s="226" t="s">
        <v>158</v>
      </c>
      <c r="F204" s="226" t="s">
        <v>345</v>
      </c>
      <c r="G204" s="184"/>
      <c r="H204" s="184"/>
      <c r="I204" s="187"/>
      <c r="J204" s="227">
        <f>BK204</f>
        <v>0</v>
      </c>
      <c r="K204" s="184"/>
      <c r="L204" s="189"/>
      <c r="M204" s="190"/>
      <c r="N204" s="191"/>
      <c r="O204" s="191"/>
      <c r="P204" s="192">
        <f>SUM(P205:P210)</f>
        <v>0</v>
      </c>
      <c r="Q204" s="191"/>
      <c r="R204" s="192">
        <f>SUM(R205:R210)</f>
        <v>0</v>
      </c>
      <c r="S204" s="191"/>
      <c r="T204" s="193">
        <f>SUM(T205:T210)</f>
        <v>0</v>
      </c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R204" s="194" t="s">
        <v>83</v>
      </c>
      <c r="AT204" s="195" t="s">
        <v>74</v>
      </c>
      <c r="AU204" s="195" t="s">
        <v>83</v>
      </c>
      <c r="AY204" s="194" t="s">
        <v>122</v>
      </c>
      <c r="BK204" s="196">
        <f>SUM(BK205:BK210)</f>
        <v>0</v>
      </c>
    </row>
    <row r="205" s="2" customFormat="1" ht="37.8" customHeight="1">
      <c r="A205" s="39"/>
      <c r="B205" s="40"/>
      <c r="C205" s="197" t="s">
        <v>346</v>
      </c>
      <c r="D205" s="197" t="s">
        <v>123</v>
      </c>
      <c r="E205" s="198" t="s">
        <v>347</v>
      </c>
      <c r="F205" s="199" t="s">
        <v>348</v>
      </c>
      <c r="G205" s="200" t="s">
        <v>349</v>
      </c>
      <c r="H205" s="201">
        <v>50</v>
      </c>
      <c r="I205" s="202"/>
      <c r="J205" s="203">
        <f>ROUND(I205*H205,2)</f>
        <v>0</v>
      </c>
      <c r="K205" s="199" t="s">
        <v>203</v>
      </c>
      <c r="L205" s="45"/>
      <c r="M205" s="204" t="s">
        <v>19</v>
      </c>
      <c r="N205" s="205" t="s">
        <v>46</v>
      </c>
      <c r="O205" s="85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8" t="s">
        <v>127</v>
      </c>
      <c r="AT205" s="208" t="s">
        <v>123</v>
      </c>
      <c r="AU205" s="208" t="s">
        <v>85</v>
      </c>
      <c r="AY205" s="18" t="s">
        <v>122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8" t="s">
        <v>83</v>
      </c>
      <c r="BK205" s="209">
        <f>ROUND(I205*H205,2)</f>
        <v>0</v>
      </c>
      <c r="BL205" s="18" t="s">
        <v>127</v>
      </c>
      <c r="BM205" s="208" t="s">
        <v>350</v>
      </c>
    </row>
    <row r="206" s="2" customFormat="1">
      <c r="A206" s="39"/>
      <c r="B206" s="40"/>
      <c r="C206" s="41"/>
      <c r="D206" s="228" t="s">
        <v>205</v>
      </c>
      <c r="E206" s="41"/>
      <c r="F206" s="229" t="s">
        <v>351</v>
      </c>
      <c r="G206" s="41"/>
      <c r="H206" s="41"/>
      <c r="I206" s="212"/>
      <c r="J206" s="41"/>
      <c r="K206" s="41"/>
      <c r="L206" s="45"/>
      <c r="M206" s="213"/>
      <c r="N206" s="214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205</v>
      </c>
      <c r="AU206" s="18" t="s">
        <v>85</v>
      </c>
    </row>
    <row r="207" s="13" customFormat="1">
      <c r="A207" s="13"/>
      <c r="B207" s="230"/>
      <c r="C207" s="231"/>
      <c r="D207" s="210" t="s">
        <v>207</v>
      </c>
      <c r="E207" s="232" t="s">
        <v>19</v>
      </c>
      <c r="F207" s="233" t="s">
        <v>352</v>
      </c>
      <c r="G207" s="231"/>
      <c r="H207" s="234">
        <v>50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207</v>
      </c>
      <c r="AU207" s="240" t="s">
        <v>85</v>
      </c>
      <c r="AV207" s="13" t="s">
        <v>85</v>
      </c>
      <c r="AW207" s="13" t="s">
        <v>37</v>
      </c>
      <c r="AX207" s="13" t="s">
        <v>75</v>
      </c>
      <c r="AY207" s="240" t="s">
        <v>122</v>
      </c>
    </row>
    <row r="208" s="14" customFormat="1">
      <c r="A208" s="14"/>
      <c r="B208" s="241"/>
      <c r="C208" s="242"/>
      <c r="D208" s="210" t="s">
        <v>207</v>
      </c>
      <c r="E208" s="243" t="s">
        <v>19</v>
      </c>
      <c r="F208" s="244" t="s">
        <v>210</v>
      </c>
      <c r="G208" s="242"/>
      <c r="H208" s="245">
        <v>50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207</v>
      </c>
      <c r="AU208" s="251" t="s">
        <v>85</v>
      </c>
      <c r="AV208" s="14" t="s">
        <v>127</v>
      </c>
      <c r="AW208" s="14" t="s">
        <v>37</v>
      </c>
      <c r="AX208" s="14" t="s">
        <v>83</v>
      </c>
      <c r="AY208" s="251" t="s">
        <v>122</v>
      </c>
    </row>
    <row r="209" s="2" customFormat="1" ht="24.15" customHeight="1">
      <c r="A209" s="39"/>
      <c r="B209" s="40"/>
      <c r="C209" s="252" t="s">
        <v>353</v>
      </c>
      <c r="D209" s="252" t="s">
        <v>282</v>
      </c>
      <c r="E209" s="253" t="s">
        <v>354</v>
      </c>
      <c r="F209" s="254" t="s">
        <v>355</v>
      </c>
      <c r="G209" s="255" t="s">
        <v>349</v>
      </c>
      <c r="H209" s="256">
        <v>50.5</v>
      </c>
      <c r="I209" s="257"/>
      <c r="J209" s="258">
        <f>ROUND(I209*H209,2)</f>
        <v>0</v>
      </c>
      <c r="K209" s="254" t="s">
        <v>203</v>
      </c>
      <c r="L209" s="259"/>
      <c r="M209" s="260" t="s">
        <v>19</v>
      </c>
      <c r="N209" s="261" t="s">
        <v>46</v>
      </c>
      <c r="O209" s="85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8" t="s">
        <v>158</v>
      </c>
      <c r="AT209" s="208" t="s">
        <v>282</v>
      </c>
      <c r="AU209" s="208" t="s">
        <v>85</v>
      </c>
      <c r="AY209" s="18" t="s">
        <v>122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8" t="s">
        <v>83</v>
      </c>
      <c r="BK209" s="209">
        <f>ROUND(I209*H209,2)</f>
        <v>0</v>
      </c>
      <c r="BL209" s="18" t="s">
        <v>127</v>
      </c>
      <c r="BM209" s="208" t="s">
        <v>356</v>
      </c>
    </row>
    <row r="210" s="13" customFormat="1">
      <c r="A210" s="13"/>
      <c r="B210" s="230"/>
      <c r="C210" s="231"/>
      <c r="D210" s="210" t="s">
        <v>207</v>
      </c>
      <c r="E210" s="232" t="s">
        <v>19</v>
      </c>
      <c r="F210" s="233" t="s">
        <v>357</v>
      </c>
      <c r="G210" s="231"/>
      <c r="H210" s="234">
        <v>50.5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207</v>
      </c>
      <c r="AU210" s="240" t="s">
        <v>85</v>
      </c>
      <c r="AV210" s="13" t="s">
        <v>85</v>
      </c>
      <c r="AW210" s="13" t="s">
        <v>37</v>
      </c>
      <c r="AX210" s="13" t="s">
        <v>83</v>
      </c>
      <c r="AY210" s="240" t="s">
        <v>122</v>
      </c>
    </row>
    <row r="211" s="11" customFormat="1" ht="22.8" customHeight="1">
      <c r="A211" s="11"/>
      <c r="B211" s="183"/>
      <c r="C211" s="184"/>
      <c r="D211" s="185" t="s">
        <v>74</v>
      </c>
      <c r="E211" s="226" t="s">
        <v>358</v>
      </c>
      <c r="F211" s="226" t="s">
        <v>359</v>
      </c>
      <c r="G211" s="184"/>
      <c r="H211" s="184"/>
      <c r="I211" s="187"/>
      <c r="J211" s="227">
        <f>BK211</f>
        <v>0</v>
      </c>
      <c r="K211" s="184"/>
      <c r="L211" s="189"/>
      <c r="M211" s="190"/>
      <c r="N211" s="191"/>
      <c r="O211" s="191"/>
      <c r="P211" s="192">
        <f>SUM(P212:P213)</f>
        <v>0</v>
      </c>
      <c r="Q211" s="191"/>
      <c r="R211" s="192">
        <f>SUM(R212:R213)</f>
        <v>0</v>
      </c>
      <c r="S211" s="191"/>
      <c r="T211" s="193">
        <f>SUM(T212:T213)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94" t="s">
        <v>83</v>
      </c>
      <c r="AT211" s="195" t="s">
        <v>74</v>
      </c>
      <c r="AU211" s="195" t="s">
        <v>83</v>
      </c>
      <c r="AY211" s="194" t="s">
        <v>122</v>
      </c>
      <c r="BK211" s="196">
        <f>SUM(BK212:BK213)</f>
        <v>0</v>
      </c>
    </row>
    <row r="212" s="2" customFormat="1" ht="33" customHeight="1">
      <c r="A212" s="39"/>
      <c r="B212" s="40"/>
      <c r="C212" s="197" t="s">
        <v>360</v>
      </c>
      <c r="D212" s="197" t="s">
        <v>123</v>
      </c>
      <c r="E212" s="198" t="s">
        <v>361</v>
      </c>
      <c r="F212" s="199" t="s">
        <v>362</v>
      </c>
      <c r="G212" s="200" t="s">
        <v>274</v>
      </c>
      <c r="H212" s="201">
        <v>46.411000000000001</v>
      </c>
      <c r="I212" s="202"/>
      <c r="J212" s="203">
        <f>ROUND(I212*H212,2)</f>
        <v>0</v>
      </c>
      <c r="K212" s="199" t="s">
        <v>203</v>
      </c>
      <c r="L212" s="45"/>
      <c r="M212" s="204" t="s">
        <v>19</v>
      </c>
      <c r="N212" s="205" t="s">
        <v>46</v>
      </c>
      <c r="O212" s="85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8" t="s">
        <v>127</v>
      </c>
      <c r="AT212" s="208" t="s">
        <v>123</v>
      </c>
      <c r="AU212" s="208" t="s">
        <v>85</v>
      </c>
      <c r="AY212" s="18" t="s">
        <v>122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8" t="s">
        <v>83</v>
      </c>
      <c r="BK212" s="209">
        <f>ROUND(I212*H212,2)</f>
        <v>0</v>
      </c>
      <c r="BL212" s="18" t="s">
        <v>127</v>
      </c>
      <c r="BM212" s="208" t="s">
        <v>363</v>
      </c>
    </row>
    <row r="213" s="2" customFormat="1">
      <c r="A213" s="39"/>
      <c r="B213" s="40"/>
      <c r="C213" s="41"/>
      <c r="D213" s="228" t="s">
        <v>205</v>
      </c>
      <c r="E213" s="41"/>
      <c r="F213" s="229" t="s">
        <v>364</v>
      </c>
      <c r="G213" s="41"/>
      <c r="H213" s="41"/>
      <c r="I213" s="212"/>
      <c r="J213" s="41"/>
      <c r="K213" s="41"/>
      <c r="L213" s="45"/>
      <c r="M213" s="262"/>
      <c r="N213" s="263"/>
      <c r="O213" s="217"/>
      <c r="P213" s="217"/>
      <c r="Q213" s="217"/>
      <c r="R213" s="217"/>
      <c r="S213" s="217"/>
      <c r="T213" s="264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205</v>
      </c>
      <c r="AU213" s="18" t="s">
        <v>85</v>
      </c>
    </row>
    <row r="214" s="2" customFormat="1" ht="6.96" customHeight="1">
      <c r="A214" s="39"/>
      <c r="B214" s="60"/>
      <c r="C214" s="61"/>
      <c r="D214" s="61"/>
      <c r="E214" s="61"/>
      <c r="F214" s="61"/>
      <c r="G214" s="61"/>
      <c r="H214" s="61"/>
      <c r="I214" s="61"/>
      <c r="J214" s="61"/>
      <c r="K214" s="61"/>
      <c r="L214" s="45"/>
      <c r="M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</row>
  </sheetData>
  <sheetProtection sheet="1" autoFilter="0" formatColumns="0" formatRows="0" objects="1" scenarios="1" spinCount="100000" saltValue="/ANkBP87KwkmUschLLiCKLgDkh6kiz3a6KmbTyzYfA+0NANe8vzi01zuKQWz/tZBSy2ihTRs06QNuS1vPNKILw==" hashValue="9nOgIi4jvCuR7VJd1y3Yi6Ye1SUhZyxQQ3K4IwnW5QW7tlOiN1c8dbBBLErEsGKj6g87GR0YcpV5AbLaUyDhlg==" algorithmName="SHA-512" password="CC35"/>
  <autoFilter ref="C84:K21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2/121151113"/>
    <hyperlink ref="F94" r:id="rId2" display="https://podminky.urs.cz/item/CS_URS_2023_02/122251104"/>
    <hyperlink ref="F98" r:id="rId3" display="https://podminky.urs.cz/item/CS_URS_2023_02/132351101"/>
    <hyperlink ref="F103" r:id="rId4" display="https://podminky.urs.cz/item/CS_URS_2023_02/162351104"/>
    <hyperlink ref="F110" r:id="rId5" display="https://podminky.urs.cz/item/CS_URS_2023_02/162751117"/>
    <hyperlink ref="F114" r:id="rId6" display="https://podminky.urs.cz/item/CS_URS_2023_02/162751119"/>
    <hyperlink ref="F119" r:id="rId7" display="https://podminky.urs.cz/item/CS_URS_2023_02/162751137"/>
    <hyperlink ref="F124" r:id="rId8" display="https://podminky.urs.cz/item/CS_URS_2023_02/162751139"/>
    <hyperlink ref="F130" r:id="rId9" display="https://podminky.urs.cz/item/CS_URS_2023_02/167151101"/>
    <hyperlink ref="F136" r:id="rId10" display="https://podminky.urs.cz/item/CS_URS_2023_02/171152101"/>
    <hyperlink ref="F140" r:id="rId11" display="https://podminky.urs.cz/item/CS_URS_2023_02/171251201"/>
    <hyperlink ref="F154" r:id="rId12" display="https://podminky.urs.cz/item/CS_URS_2023_02/175151101"/>
    <hyperlink ref="F160" r:id="rId13" display="https://podminky.urs.cz/item/CS_URS_2023_02/180404111"/>
    <hyperlink ref="F166" r:id="rId14" display="https://podminky.urs.cz/item/CS_URS_2023_02/181351103"/>
    <hyperlink ref="F170" r:id="rId15" display="https://podminky.urs.cz/item/CS_URS_2023_02/181951112"/>
    <hyperlink ref="F175" r:id="rId16" display="https://podminky.urs.cz/item/CS_URS_2023_02/457531112"/>
    <hyperlink ref="F179" r:id="rId17" display="https://podminky.urs.cz/item/CS_URS_2023_02/457971111"/>
    <hyperlink ref="F191" r:id="rId18" display="https://podminky.urs.cz/item/CS_URS_2023_02/457979112"/>
    <hyperlink ref="F196" r:id="rId19" display="https://podminky.urs.cz/item/CS_URS_2023_02/564871116"/>
    <hyperlink ref="F200" r:id="rId20" display="https://podminky.urs.cz/item/CS_URS_2023_02/584121109"/>
    <hyperlink ref="F206" r:id="rId21" display="https://podminky.urs.cz/item/CS_URS_2023_02/871228111"/>
    <hyperlink ref="F213" r:id="rId22" display="https://podminky.urs.cz/item/CS_URS_2023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Bělá, ř.km 6,975 - 7,140, Boskovice, oprava koryta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365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31. 10. 2023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ROUND((SUM(BE83:BE209)),  2)</f>
        <v>0</v>
      </c>
      <c r="G33" s="39"/>
      <c r="H33" s="39"/>
      <c r="I33" s="149">
        <v>0.20999999999999999</v>
      </c>
      <c r="J33" s="148">
        <f>ROUND(((SUM(BE83:BE209))*I33),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ROUND((SUM(BF83:BF209)),  2)</f>
        <v>0</v>
      </c>
      <c r="G34" s="39"/>
      <c r="H34" s="39"/>
      <c r="I34" s="149">
        <v>0.14999999999999999</v>
      </c>
      <c r="J34" s="148">
        <f>ROUND(((SUM(BF83:BF209))*I34),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ROUND((SUM(BG83:BG209)),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ROUND((SUM(BH83:BH209)),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ROUND((SUM(BI83:BI209)),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Bělá, ř.km 6,975 - 7,140, Boskovice, oprava koryta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SO 02 - U1 km 0,0000 - 0,0927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Boskovice</v>
      </c>
      <c r="G52" s="41"/>
      <c r="H52" s="41"/>
      <c r="I52" s="33" t="s">
        <v>23</v>
      </c>
      <c r="J52" s="73" t="str">
        <f>IF(J12="","",J12)</f>
        <v>31. 10. 2023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191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192</v>
      </c>
      <c r="E61" s="223"/>
      <c r="F61" s="223"/>
      <c r="G61" s="223"/>
      <c r="H61" s="223"/>
      <c r="I61" s="223"/>
      <c r="J61" s="224">
        <f>J85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193</v>
      </c>
      <c r="E62" s="223"/>
      <c r="F62" s="223"/>
      <c r="G62" s="223"/>
      <c r="H62" s="223"/>
      <c r="I62" s="223"/>
      <c r="J62" s="224">
        <f>J195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196</v>
      </c>
      <c r="E63" s="223"/>
      <c r="F63" s="223"/>
      <c r="G63" s="223"/>
      <c r="H63" s="223"/>
      <c r="I63" s="223"/>
      <c r="J63" s="224">
        <f>J207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Bělá, ř.km 6,975 - 7,140, Boskovice, oprava koryta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02 - SO 02 - U1 km 0,0000 - 0,0927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Boskovice</v>
      </c>
      <c r="G77" s="41"/>
      <c r="H77" s="41"/>
      <c r="I77" s="33" t="s">
        <v>23</v>
      </c>
      <c r="J77" s="73" t="str">
        <f>IF(J12="","",J12)</f>
        <v>31. 10. 2023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Povodí Moravy, s.p.</v>
      </c>
      <c r="G79" s="41"/>
      <c r="H79" s="41"/>
      <c r="I79" s="33" t="s">
        <v>33</v>
      </c>
      <c r="J79" s="37" t="str">
        <f>E21</f>
        <v>Ing. Vít Pučálek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31</v>
      </c>
      <c r="D80" s="41"/>
      <c r="E80" s="41"/>
      <c r="F80" s="28" t="str">
        <f>IF(E18="","",E18)</f>
        <v>Vyplň údaj</v>
      </c>
      <c r="G80" s="41"/>
      <c r="H80" s="41"/>
      <c r="I80" s="33" t="s">
        <v>38</v>
      </c>
      <c r="J80" s="37" t="str">
        <f>E24</f>
        <v>Ing. Vít Pučálek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0" customFormat="1" ht="29.28" customHeight="1">
      <c r="A82" s="172"/>
      <c r="B82" s="173"/>
      <c r="C82" s="174" t="s">
        <v>107</v>
      </c>
      <c r="D82" s="175" t="s">
        <v>60</v>
      </c>
      <c r="E82" s="175" t="s">
        <v>56</v>
      </c>
      <c r="F82" s="175" t="s">
        <v>57</v>
      </c>
      <c r="G82" s="175" t="s">
        <v>108</v>
      </c>
      <c r="H82" s="175" t="s">
        <v>109</v>
      </c>
      <c r="I82" s="175" t="s">
        <v>110</v>
      </c>
      <c r="J82" s="175" t="s">
        <v>103</v>
      </c>
      <c r="K82" s="176" t="s">
        <v>111</v>
      </c>
      <c r="L82" s="177"/>
      <c r="M82" s="93" t="s">
        <v>19</v>
      </c>
      <c r="N82" s="94" t="s">
        <v>45</v>
      </c>
      <c r="O82" s="94" t="s">
        <v>112</v>
      </c>
      <c r="P82" s="94" t="s">
        <v>113</v>
      </c>
      <c r="Q82" s="94" t="s">
        <v>114</v>
      </c>
      <c r="R82" s="94" t="s">
        <v>115</v>
      </c>
      <c r="S82" s="94" t="s">
        <v>116</v>
      </c>
      <c r="T82" s="95" t="s">
        <v>117</v>
      </c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="2" customFormat="1" ht="22.8" customHeight="1">
      <c r="A83" s="39"/>
      <c r="B83" s="40"/>
      <c r="C83" s="100" t="s">
        <v>118</v>
      </c>
      <c r="D83" s="41"/>
      <c r="E83" s="41"/>
      <c r="F83" s="41"/>
      <c r="G83" s="41"/>
      <c r="H83" s="41"/>
      <c r="I83" s="41"/>
      <c r="J83" s="178">
        <f>BK83</f>
        <v>0</v>
      </c>
      <c r="K83" s="41"/>
      <c r="L83" s="45"/>
      <c r="M83" s="96"/>
      <c r="N83" s="179"/>
      <c r="O83" s="97"/>
      <c r="P83" s="180">
        <f>P84</f>
        <v>0</v>
      </c>
      <c r="Q83" s="97"/>
      <c r="R83" s="180">
        <f>R84</f>
        <v>821.96118399999989</v>
      </c>
      <c r="S83" s="97"/>
      <c r="T83" s="181">
        <f>T84</f>
        <v>151.8426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74</v>
      </c>
      <c r="AU83" s="18" t="s">
        <v>104</v>
      </c>
      <c r="BK83" s="182">
        <f>BK84</f>
        <v>0</v>
      </c>
    </row>
    <row r="84" s="11" customFormat="1" ht="25.92" customHeight="1">
      <c r="A84" s="11"/>
      <c r="B84" s="183"/>
      <c r="C84" s="184"/>
      <c r="D84" s="185" t="s">
        <v>74</v>
      </c>
      <c r="E84" s="186" t="s">
        <v>197</v>
      </c>
      <c r="F84" s="186" t="s">
        <v>198</v>
      </c>
      <c r="G84" s="184"/>
      <c r="H84" s="184"/>
      <c r="I84" s="187"/>
      <c r="J84" s="188">
        <f>BK84</f>
        <v>0</v>
      </c>
      <c r="K84" s="184"/>
      <c r="L84" s="189"/>
      <c r="M84" s="190"/>
      <c r="N84" s="191"/>
      <c r="O84" s="191"/>
      <c r="P84" s="192">
        <f>P85+P195+P207</f>
        <v>0</v>
      </c>
      <c r="Q84" s="191"/>
      <c r="R84" s="192">
        <f>R85+R195+R207</f>
        <v>821.96118399999989</v>
      </c>
      <c r="S84" s="191"/>
      <c r="T84" s="193">
        <f>T85+T195+T207</f>
        <v>151.8426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83</v>
      </c>
      <c r="AT84" s="195" t="s">
        <v>74</v>
      </c>
      <c r="AU84" s="195" t="s">
        <v>75</v>
      </c>
      <c r="AY84" s="194" t="s">
        <v>122</v>
      </c>
      <c r="BK84" s="196">
        <f>BK85+BK195+BK207</f>
        <v>0</v>
      </c>
    </row>
    <row r="85" s="11" customFormat="1" ht="22.8" customHeight="1">
      <c r="A85" s="11"/>
      <c r="B85" s="183"/>
      <c r="C85" s="184"/>
      <c r="D85" s="185" t="s">
        <v>74</v>
      </c>
      <c r="E85" s="226" t="s">
        <v>83</v>
      </c>
      <c r="F85" s="226" t="s">
        <v>199</v>
      </c>
      <c r="G85" s="184"/>
      <c r="H85" s="184"/>
      <c r="I85" s="187"/>
      <c r="J85" s="227">
        <f>BK85</f>
        <v>0</v>
      </c>
      <c r="K85" s="184"/>
      <c r="L85" s="189"/>
      <c r="M85" s="190"/>
      <c r="N85" s="191"/>
      <c r="O85" s="191"/>
      <c r="P85" s="192">
        <f>SUM(P86:P194)</f>
        <v>0</v>
      </c>
      <c r="Q85" s="191"/>
      <c r="R85" s="192">
        <f>SUM(R86:R194)</f>
        <v>2.5302639999999998</v>
      </c>
      <c r="S85" s="191"/>
      <c r="T85" s="193">
        <f>SUM(T86:T194)</f>
        <v>151.8426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83</v>
      </c>
      <c r="AT85" s="195" t="s">
        <v>74</v>
      </c>
      <c r="AU85" s="195" t="s">
        <v>83</v>
      </c>
      <c r="AY85" s="194" t="s">
        <v>122</v>
      </c>
      <c r="BK85" s="196">
        <f>SUM(BK86:BK194)</f>
        <v>0</v>
      </c>
    </row>
    <row r="86" s="2" customFormat="1" ht="21.75" customHeight="1">
      <c r="A86" s="39"/>
      <c r="B86" s="40"/>
      <c r="C86" s="197" t="s">
        <v>242</v>
      </c>
      <c r="D86" s="197" t="s">
        <v>123</v>
      </c>
      <c r="E86" s="198" t="s">
        <v>366</v>
      </c>
      <c r="F86" s="199" t="s">
        <v>367</v>
      </c>
      <c r="G86" s="200" t="s">
        <v>349</v>
      </c>
      <c r="H86" s="201">
        <v>93</v>
      </c>
      <c r="I86" s="202"/>
      <c r="J86" s="203">
        <f>ROUND(I86*H86,2)</f>
        <v>0</v>
      </c>
      <c r="K86" s="199" t="s">
        <v>203</v>
      </c>
      <c r="L86" s="45"/>
      <c r="M86" s="204" t="s">
        <v>19</v>
      </c>
      <c r="N86" s="205" t="s">
        <v>46</v>
      </c>
      <c r="O86" s="85"/>
      <c r="P86" s="206">
        <f>O86*H86</f>
        <v>0</v>
      </c>
      <c r="Q86" s="206">
        <v>0.026980000000000001</v>
      </c>
      <c r="R86" s="206">
        <f>Q86*H86</f>
        <v>2.5091399999999999</v>
      </c>
      <c r="S86" s="206">
        <v>0</v>
      </c>
      <c r="T86" s="20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8" t="s">
        <v>127</v>
      </c>
      <c r="AT86" s="208" t="s">
        <v>123</v>
      </c>
      <c r="AU86" s="208" t="s">
        <v>85</v>
      </c>
      <c r="AY86" s="18" t="s">
        <v>122</v>
      </c>
      <c r="BE86" s="209">
        <f>IF(N86="základní",J86,0)</f>
        <v>0</v>
      </c>
      <c r="BF86" s="209">
        <f>IF(N86="snížená",J86,0)</f>
        <v>0</v>
      </c>
      <c r="BG86" s="209">
        <f>IF(N86="zákl. přenesená",J86,0)</f>
        <v>0</v>
      </c>
      <c r="BH86" s="209">
        <f>IF(N86="sníž. přenesená",J86,0)</f>
        <v>0</v>
      </c>
      <c r="BI86" s="209">
        <f>IF(N86="nulová",J86,0)</f>
        <v>0</v>
      </c>
      <c r="BJ86" s="18" t="s">
        <v>83</v>
      </c>
      <c r="BK86" s="209">
        <f>ROUND(I86*H86,2)</f>
        <v>0</v>
      </c>
      <c r="BL86" s="18" t="s">
        <v>127</v>
      </c>
      <c r="BM86" s="208" t="s">
        <v>368</v>
      </c>
    </row>
    <row r="87" s="2" customFormat="1">
      <c r="A87" s="39"/>
      <c r="B87" s="40"/>
      <c r="C87" s="41"/>
      <c r="D87" s="228" t="s">
        <v>205</v>
      </c>
      <c r="E87" s="41"/>
      <c r="F87" s="229" t="s">
        <v>369</v>
      </c>
      <c r="G87" s="41"/>
      <c r="H87" s="41"/>
      <c r="I87" s="212"/>
      <c r="J87" s="41"/>
      <c r="K87" s="41"/>
      <c r="L87" s="45"/>
      <c r="M87" s="213"/>
      <c r="N87" s="214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205</v>
      </c>
      <c r="AU87" s="18" t="s">
        <v>85</v>
      </c>
    </row>
    <row r="88" s="2" customFormat="1" ht="33" customHeight="1">
      <c r="A88" s="39"/>
      <c r="B88" s="40"/>
      <c r="C88" s="197" t="s">
        <v>370</v>
      </c>
      <c r="D88" s="197" t="s">
        <v>123</v>
      </c>
      <c r="E88" s="198" t="s">
        <v>371</v>
      </c>
      <c r="F88" s="199" t="s">
        <v>372</v>
      </c>
      <c r="G88" s="200" t="s">
        <v>373</v>
      </c>
      <c r="H88" s="201">
        <v>200</v>
      </c>
      <c r="I88" s="202"/>
      <c r="J88" s="203">
        <f>ROUND(I88*H88,2)</f>
        <v>0</v>
      </c>
      <c r="K88" s="199" t="s">
        <v>203</v>
      </c>
      <c r="L88" s="45"/>
      <c r="M88" s="204" t="s">
        <v>19</v>
      </c>
      <c r="N88" s="205" t="s">
        <v>46</v>
      </c>
      <c r="O88" s="85"/>
      <c r="P88" s="206">
        <f>O88*H88</f>
        <v>0</v>
      </c>
      <c r="Q88" s="206">
        <v>5.0000000000000002E-05</v>
      </c>
      <c r="R88" s="206">
        <f>Q88*H88</f>
        <v>0.01</v>
      </c>
      <c r="S88" s="206">
        <v>0</v>
      </c>
      <c r="T88" s="20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127</v>
      </c>
      <c r="AT88" s="208" t="s">
        <v>123</v>
      </c>
      <c r="AU88" s="208" t="s">
        <v>85</v>
      </c>
      <c r="AY88" s="18" t="s">
        <v>122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83</v>
      </c>
      <c r="BK88" s="209">
        <f>ROUND(I88*H88,2)</f>
        <v>0</v>
      </c>
      <c r="BL88" s="18" t="s">
        <v>127</v>
      </c>
      <c r="BM88" s="208" t="s">
        <v>374</v>
      </c>
    </row>
    <row r="89" s="2" customFormat="1">
      <c r="A89" s="39"/>
      <c r="B89" s="40"/>
      <c r="C89" s="41"/>
      <c r="D89" s="228" t="s">
        <v>205</v>
      </c>
      <c r="E89" s="41"/>
      <c r="F89" s="229" t="s">
        <v>375</v>
      </c>
      <c r="G89" s="41"/>
      <c r="H89" s="41"/>
      <c r="I89" s="212"/>
      <c r="J89" s="41"/>
      <c r="K89" s="41"/>
      <c r="L89" s="45"/>
      <c r="M89" s="213"/>
      <c r="N89" s="21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205</v>
      </c>
      <c r="AU89" s="18" t="s">
        <v>85</v>
      </c>
    </row>
    <row r="90" s="2" customFormat="1" ht="37.8" customHeight="1">
      <c r="A90" s="39"/>
      <c r="B90" s="40"/>
      <c r="C90" s="197" t="s">
        <v>376</v>
      </c>
      <c r="D90" s="197" t="s">
        <v>123</v>
      </c>
      <c r="E90" s="198" t="s">
        <v>377</v>
      </c>
      <c r="F90" s="199" t="s">
        <v>378</v>
      </c>
      <c r="G90" s="200" t="s">
        <v>379</v>
      </c>
      <c r="H90" s="201">
        <v>20</v>
      </c>
      <c r="I90" s="202"/>
      <c r="J90" s="203">
        <f>ROUND(I90*H90,2)</f>
        <v>0</v>
      </c>
      <c r="K90" s="199" t="s">
        <v>203</v>
      </c>
      <c r="L90" s="45"/>
      <c r="M90" s="204" t="s">
        <v>19</v>
      </c>
      <c r="N90" s="205" t="s">
        <v>46</v>
      </c>
      <c r="O90" s="85"/>
      <c r="P90" s="206">
        <f>O90*H90</f>
        <v>0</v>
      </c>
      <c r="Q90" s="206">
        <v>0</v>
      </c>
      <c r="R90" s="206">
        <f>Q90*H90</f>
        <v>0</v>
      </c>
      <c r="S90" s="206">
        <v>0</v>
      </c>
      <c r="T90" s="20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8" t="s">
        <v>127</v>
      </c>
      <c r="AT90" s="208" t="s">
        <v>123</v>
      </c>
      <c r="AU90" s="208" t="s">
        <v>85</v>
      </c>
      <c r="AY90" s="18" t="s">
        <v>122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8" t="s">
        <v>83</v>
      </c>
      <c r="BK90" s="209">
        <f>ROUND(I90*H90,2)</f>
        <v>0</v>
      </c>
      <c r="BL90" s="18" t="s">
        <v>127</v>
      </c>
      <c r="BM90" s="208" t="s">
        <v>380</v>
      </c>
    </row>
    <row r="91" s="2" customFormat="1">
      <c r="A91" s="39"/>
      <c r="B91" s="40"/>
      <c r="C91" s="41"/>
      <c r="D91" s="228" t="s">
        <v>205</v>
      </c>
      <c r="E91" s="41"/>
      <c r="F91" s="229" t="s">
        <v>381</v>
      </c>
      <c r="G91" s="41"/>
      <c r="H91" s="41"/>
      <c r="I91" s="212"/>
      <c r="J91" s="41"/>
      <c r="K91" s="41"/>
      <c r="L91" s="45"/>
      <c r="M91" s="213"/>
      <c r="N91" s="21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205</v>
      </c>
      <c r="AU91" s="18" t="s">
        <v>85</v>
      </c>
    </row>
    <row r="92" s="2" customFormat="1" ht="16.5" customHeight="1">
      <c r="A92" s="39"/>
      <c r="B92" s="40"/>
      <c r="C92" s="197" t="s">
        <v>247</v>
      </c>
      <c r="D92" s="197" t="s">
        <v>123</v>
      </c>
      <c r="E92" s="198" t="s">
        <v>382</v>
      </c>
      <c r="F92" s="199" t="s">
        <v>383</v>
      </c>
      <c r="G92" s="200" t="s">
        <v>126</v>
      </c>
      <c r="H92" s="201">
        <v>1</v>
      </c>
      <c r="I92" s="202"/>
      <c r="J92" s="203">
        <f>ROUND(I92*H92,2)</f>
        <v>0</v>
      </c>
      <c r="K92" s="199" t="s">
        <v>19</v>
      </c>
      <c r="L92" s="45"/>
      <c r="M92" s="204" t="s">
        <v>19</v>
      </c>
      <c r="N92" s="205" t="s">
        <v>46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</v>
      </c>
      <c r="T92" s="20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127</v>
      </c>
      <c r="AT92" s="208" t="s">
        <v>123</v>
      </c>
      <c r="AU92" s="208" t="s">
        <v>85</v>
      </c>
      <c r="AY92" s="18" t="s">
        <v>122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83</v>
      </c>
      <c r="BK92" s="209">
        <f>ROUND(I92*H92,2)</f>
        <v>0</v>
      </c>
      <c r="BL92" s="18" t="s">
        <v>127</v>
      </c>
      <c r="BM92" s="208" t="s">
        <v>384</v>
      </c>
    </row>
    <row r="93" s="2" customFormat="1">
      <c r="A93" s="39"/>
      <c r="B93" s="40"/>
      <c r="C93" s="41"/>
      <c r="D93" s="210" t="s">
        <v>129</v>
      </c>
      <c r="E93" s="41"/>
      <c r="F93" s="211" t="s">
        <v>385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129</v>
      </c>
      <c r="AU93" s="18" t="s">
        <v>85</v>
      </c>
    </row>
    <row r="94" s="2" customFormat="1" ht="24.15" customHeight="1">
      <c r="A94" s="39"/>
      <c r="B94" s="40"/>
      <c r="C94" s="197" t="s">
        <v>127</v>
      </c>
      <c r="D94" s="197" t="s">
        <v>123</v>
      </c>
      <c r="E94" s="198" t="s">
        <v>200</v>
      </c>
      <c r="F94" s="199" t="s">
        <v>201</v>
      </c>
      <c r="G94" s="200" t="s">
        <v>202</v>
      </c>
      <c r="H94" s="201">
        <v>556.20000000000005</v>
      </c>
      <c r="I94" s="202"/>
      <c r="J94" s="203">
        <f>ROUND(I94*H94,2)</f>
        <v>0</v>
      </c>
      <c r="K94" s="199" t="s">
        <v>203</v>
      </c>
      <c r="L94" s="45"/>
      <c r="M94" s="204" t="s">
        <v>19</v>
      </c>
      <c r="N94" s="205" t="s">
        <v>46</v>
      </c>
      <c r="O94" s="85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8" t="s">
        <v>127</v>
      </c>
      <c r="AT94" s="208" t="s">
        <v>123</v>
      </c>
      <c r="AU94" s="208" t="s">
        <v>85</v>
      </c>
      <c r="AY94" s="18" t="s">
        <v>122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8" t="s">
        <v>83</v>
      </c>
      <c r="BK94" s="209">
        <f>ROUND(I94*H94,2)</f>
        <v>0</v>
      </c>
      <c r="BL94" s="18" t="s">
        <v>127</v>
      </c>
      <c r="BM94" s="208" t="s">
        <v>386</v>
      </c>
    </row>
    <row r="95" s="2" customFormat="1">
      <c r="A95" s="39"/>
      <c r="B95" s="40"/>
      <c r="C95" s="41"/>
      <c r="D95" s="228" t="s">
        <v>205</v>
      </c>
      <c r="E95" s="41"/>
      <c r="F95" s="229" t="s">
        <v>206</v>
      </c>
      <c r="G95" s="41"/>
      <c r="H95" s="41"/>
      <c r="I95" s="212"/>
      <c r="J95" s="41"/>
      <c r="K95" s="41"/>
      <c r="L95" s="45"/>
      <c r="M95" s="213"/>
      <c r="N95" s="21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205</v>
      </c>
      <c r="AU95" s="18" t="s">
        <v>85</v>
      </c>
    </row>
    <row r="96" s="13" customFormat="1">
      <c r="A96" s="13"/>
      <c r="B96" s="230"/>
      <c r="C96" s="231"/>
      <c r="D96" s="210" t="s">
        <v>207</v>
      </c>
      <c r="E96" s="232" t="s">
        <v>19</v>
      </c>
      <c r="F96" s="233" t="s">
        <v>387</v>
      </c>
      <c r="G96" s="231"/>
      <c r="H96" s="234">
        <v>556.20000000000005</v>
      </c>
      <c r="I96" s="235"/>
      <c r="J96" s="231"/>
      <c r="K96" s="231"/>
      <c r="L96" s="236"/>
      <c r="M96" s="237"/>
      <c r="N96" s="238"/>
      <c r="O96" s="238"/>
      <c r="P96" s="238"/>
      <c r="Q96" s="238"/>
      <c r="R96" s="238"/>
      <c r="S96" s="238"/>
      <c r="T96" s="23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0" t="s">
        <v>207</v>
      </c>
      <c r="AU96" s="240" t="s">
        <v>85</v>
      </c>
      <c r="AV96" s="13" t="s">
        <v>85</v>
      </c>
      <c r="AW96" s="13" t="s">
        <v>37</v>
      </c>
      <c r="AX96" s="13" t="s">
        <v>75</v>
      </c>
      <c r="AY96" s="240" t="s">
        <v>122</v>
      </c>
    </row>
    <row r="97" s="14" customFormat="1">
      <c r="A97" s="14"/>
      <c r="B97" s="241"/>
      <c r="C97" s="242"/>
      <c r="D97" s="210" t="s">
        <v>207</v>
      </c>
      <c r="E97" s="243" t="s">
        <v>19</v>
      </c>
      <c r="F97" s="244" t="s">
        <v>210</v>
      </c>
      <c r="G97" s="242"/>
      <c r="H97" s="245">
        <v>556.20000000000005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1" t="s">
        <v>207</v>
      </c>
      <c r="AU97" s="251" t="s">
        <v>85</v>
      </c>
      <c r="AV97" s="14" t="s">
        <v>127</v>
      </c>
      <c r="AW97" s="14" t="s">
        <v>37</v>
      </c>
      <c r="AX97" s="14" t="s">
        <v>83</v>
      </c>
      <c r="AY97" s="251" t="s">
        <v>122</v>
      </c>
    </row>
    <row r="98" s="2" customFormat="1" ht="37.8" customHeight="1">
      <c r="A98" s="39"/>
      <c r="B98" s="40"/>
      <c r="C98" s="197" t="s">
        <v>388</v>
      </c>
      <c r="D98" s="197" t="s">
        <v>123</v>
      </c>
      <c r="E98" s="198" t="s">
        <v>389</v>
      </c>
      <c r="F98" s="199" t="s">
        <v>390</v>
      </c>
      <c r="G98" s="200" t="s">
        <v>213</v>
      </c>
      <c r="H98" s="201">
        <v>83.430000000000007</v>
      </c>
      <c r="I98" s="202"/>
      <c r="J98" s="203">
        <f>ROUND(I98*H98,2)</f>
        <v>0</v>
      </c>
      <c r="K98" s="199" t="s">
        <v>203</v>
      </c>
      <c r="L98" s="45"/>
      <c r="M98" s="204" t="s">
        <v>19</v>
      </c>
      <c r="N98" s="205" t="s">
        <v>46</v>
      </c>
      <c r="O98" s="85"/>
      <c r="P98" s="206">
        <f>O98*H98</f>
        <v>0</v>
      </c>
      <c r="Q98" s="206">
        <v>0</v>
      </c>
      <c r="R98" s="206">
        <f>Q98*H98</f>
        <v>0</v>
      </c>
      <c r="S98" s="206">
        <v>1.8200000000000001</v>
      </c>
      <c r="T98" s="207">
        <f>S98*H98</f>
        <v>151.8426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8" t="s">
        <v>127</v>
      </c>
      <c r="AT98" s="208" t="s">
        <v>123</v>
      </c>
      <c r="AU98" s="208" t="s">
        <v>85</v>
      </c>
      <c r="AY98" s="18" t="s">
        <v>122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8" t="s">
        <v>83</v>
      </c>
      <c r="BK98" s="209">
        <f>ROUND(I98*H98,2)</f>
        <v>0</v>
      </c>
      <c r="BL98" s="18" t="s">
        <v>127</v>
      </c>
      <c r="BM98" s="208" t="s">
        <v>391</v>
      </c>
    </row>
    <row r="99" s="2" customFormat="1">
      <c r="A99" s="39"/>
      <c r="B99" s="40"/>
      <c r="C99" s="41"/>
      <c r="D99" s="228" t="s">
        <v>205</v>
      </c>
      <c r="E99" s="41"/>
      <c r="F99" s="229" t="s">
        <v>392</v>
      </c>
      <c r="G99" s="41"/>
      <c r="H99" s="41"/>
      <c r="I99" s="212"/>
      <c r="J99" s="41"/>
      <c r="K99" s="41"/>
      <c r="L99" s="45"/>
      <c r="M99" s="213"/>
      <c r="N99" s="21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205</v>
      </c>
      <c r="AU99" s="18" t="s">
        <v>85</v>
      </c>
    </row>
    <row r="100" s="13" customFormat="1">
      <c r="A100" s="13"/>
      <c r="B100" s="230"/>
      <c r="C100" s="231"/>
      <c r="D100" s="210" t="s">
        <v>207</v>
      </c>
      <c r="E100" s="232" t="s">
        <v>19</v>
      </c>
      <c r="F100" s="233" t="s">
        <v>393</v>
      </c>
      <c r="G100" s="231"/>
      <c r="H100" s="234">
        <v>83.430000000000007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207</v>
      </c>
      <c r="AU100" s="240" t="s">
        <v>85</v>
      </c>
      <c r="AV100" s="13" t="s">
        <v>85</v>
      </c>
      <c r="AW100" s="13" t="s">
        <v>37</v>
      </c>
      <c r="AX100" s="13" t="s">
        <v>75</v>
      </c>
      <c r="AY100" s="240" t="s">
        <v>122</v>
      </c>
    </row>
    <row r="101" s="14" customFormat="1">
      <c r="A101" s="14"/>
      <c r="B101" s="241"/>
      <c r="C101" s="242"/>
      <c r="D101" s="210" t="s">
        <v>207</v>
      </c>
      <c r="E101" s="243" t="s">
        <v>19</v>
      </c>
      <c r="F101" s="244" t="s">
        <v>210</v>
      </c>
      <c r="G101" s="242"/>
      <c r="H101" s="245">
        <v>83.430000000000007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1" t="s">
        <v>207</v>
      </c>
      <c r="AU101" s="251" t="s">
        <v>85</v>
      </c>
      <c r="AV101" s="14" t="s">
        <v>127</v>
      </c>
      <c r="AW101" s="14" t="s">
        <v>37</v>
      </c>
      <c r="AX101" s="14" t="s">
        <v>83</v>
      </c>
      <c r="AY101" s="251" t="s">
        <v>122</v>
      </c>
    </row>
    <row r="102" s="2" customFormat="1" ht="33" customHeight="1">
      <c r="A102" s="39"/>
      <c r="B102" s="40"/>
      <c r="C102" s="197" t="s">
        <v>121</v>
      </c>
      <c r="D102" s="197" t="s">
        <v>123</v>
      </c>
      <c r="E102" s="198" t="s">
        <v>394</v>
      </c>
      <c r="F102" s="199" t="s">
        <v>395</v>
      </c>
      <c r="G102" s="200" t="s">
        <v>213</v>
      </c>
      <c r="H102" s="201">
        <v>244.87799999999999</v>
      </c>
      <c r="I102" s="202"/>
      <c r="J102" s="203">
        <f>ROUND(I102*H102,2)</f>
        <v>0</v>
      </c>
      <c r="K102" s="199" t="s">
        <v>203</v>
      </c>
      <c r="L102" s="45"/>
      <c r="M102" s="204" t="s">
        <v>19</v>
      </c>
      <c r="N102" s="205" t="s">
        <v>46</v>
      </c>
      <c r="O102" s="85"/>
      <c r="P102" s="206">
        <f>O102*H102</f>
        <v>0</v>
      </c>
      <c r="Q102" s="206">
        <v>0</v>
      </c>
      <c r="R102" s="206">
        <f>Q102*H102</f>
        <v>0</v>
      </c>
      <c r="S102" s="206">
        <v>0</v>
      </c>
      <c r="T102" s="20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127</v>
      </c>
      <c r="AT102" s="208" t="s">
        <v>123</v>
      </c>
      <c r="AU102" s="208" t="s">
        <v>85</v>
      </c>
      <c r="AY102" s="18" t="s">
        <v>122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83</v>
      </c>
      <c r="BK102" s="209">
        <f>ROUND(I102*H102,2)</f>
        <v>0</v>
      </c>
      <c r="BL102" s="18" t="s">
        <v>127</v>
      </c>
      <c r="BM102" s="208" t="s">
        <v>396</v>
      </c>
    </row>
    <row r="103" s="2" customFormat="1">
      <c r="A103" s="39"/>
      <c r="B103" s="40"/>
      <c r="C103" s="41"/>
      <c r="D103" s="228" t="s">
        <v>205</v>
      </c>
      <c r="E103" s="41"/>
      <c r="F103" s="229" t="s">
        <v>397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205</v>
      </c>
      <c r="AU103" s="18" t="s">
        <v>85</v>
      </c>
    </row>
    <row r="104" s="13" customFormat="1">
      <c r="A104" s="13"/>
      <c r="B104" s="230"/>
      <c r="C104" s="231"/>
      <c r="D104" s="210" t="s">
        <v>207</v>
      </c>
      <c r="E104" s="232" t="s">
        <v>19</v>
      </c>
      <c r="F104" s="233" t="s">
        <v>398</v>
      </c>
      <c r="G104" s="231"/>
      <c r="H104" s="234">
        <v>244.87799999999999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207</v>
      </c>
      <c r="AU104" s="240" t="s">
        <v>85</v>
      </c>
      <c r="AV104" s="13" t="s">
        <v>85</v>
      </c>
      <c r="AW104" s="13" t="s">
        <v>37</v>
      </c>
      <c r="AX104" s="13" t="s">
        <v>75</v>
      </c>
      <c r="AY104" s="240" t="s">
        <v>122</v>
      </c>
    </row>
    <row r="105" s="14" customFormat="1">
      <c r="A105" s="14"/>
      <c r="B105" s="241"/>
      <c r="C105" s="242"/>
      <c r="D105" s="210" t="s">
        <v>207</v>
      </c>
      <c r="E105" s="243" t="s">
        <v>19</v>
      </c>
      <c r="F105" s="244" t="s">
        <v>210</v>
      </c>
      <c r="G105" s="242"/>
      <c r="H105" s="245">
        <v>244.87799999999999</v>
      </c>
      <c r="I105" s="246"/>
      <c r="J105" s="242"/>
      <c r="K105" s="242"/>
      <c r="L105" s="247"/>
      <c r="M105" s="248"/>
      <c r="N105" s="249"/>
      <c r="O105" s="249"/>
      <c r="P105" s="249"/>
      <c r="Q105" s="249"/>
      <c r="R105" s="249"/>
      <c r="S105" s="249"/>
      <c r="T105" s="25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1" t="s">
        <v>207</v>
      </c>
      <c r="AU105" s="251" t="s">
        <v>85</v>
      </c>
      <c r="AV105" s="14" t="s">
        <v>127</v>
      </c>
      <c r="AW105" s="14" t="s">
        <v>37</v>
      </c>
      <c r="AX105" s="14" t="s">
        <v>83</v>
      </c>
      <c r="AY105" s="251" t="s">
        <v>122</v>
      </c>
    </row>
    <row r="106" s="2" customFormat="1" ht="33" customHeight="1">
      <c r="A106" s="39"/>
      <c r="B106" s="40"/>
      <c r="C106" s="197" t="s">
        <v>399</v>
      </c>
      <c r="D106" s="197" t="s">
        <v>123</v>
      </c>
      <c r="E106" s="198" t="s">
        <v>400</v>
      </c>
      <c r="F106" s="199" t="s">
        <v>401</v>
      </c>
      <c r="G106" s="200" t="s">
        <v>213</v>
      </c>
      <c r="H106" s="201">
        <v>163.25200000000001</v>
      </c>
      <c r="I106" s="202"/>
      <c r="J106" s="203">
        <f>ROUND(I106*H106,2)</f>
        <v>0</v>
      </c>
      <c r="K106" s="199" t="s">
        <v>203</v>
      </c>
      <c r="L106" s="45"/>
      <c r="M106" s="204" t="s">
        <v>19</v>
      </c>
      <c r="N106" s="205" t="s">
        <v>46</v>
      </c>
      <c r="O106" s="85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127</v>
      </c>
      <c r="AT106" s="208" t="s">
        <v>123</v>
      </c>
      <c r="AU106" s="208" t="s">
        <v>85</v>
      </c>
      <c r="AY106" s="18" t="s">
        <v>122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83</v>
      </c>
      <c r="BK106" s="209">
        <f>ROUND(I106*H106,2)</f>
        <v>0</v>
      </c>
      <c r="BL106" s="18" t="s">
        <v>127</v>
      </c>
      <c r="BM106" s="208" t="s">
        <v>402</v>
      </c>
    </row>
    <row r="107" s="2" customFormat="1">
      <c r="A107" s="39"/>
      <c r="B107" s="40"/>
      <c r="C107" s="41"/>
      <c r="D107" s="228" t="s">
        <v>205</v>
      </c>
      <c r="E107" s="41"/>
      <c r="F107" s="229" t="s">
        <v>403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205</v>
      </c>
      <c r="AU107" s="18" t="s">
        <v>85</v>
      </c>
    </row>
    <row r="108" s="13" customFormat="1">
      <c r="A108" s="13"/>
      <c r="B108" s="230"/>
      <c r="C108" s="231"/>
      <c r="D108" s="210" t="s">
        <v>207</v>
      </c>
      <c r="E108" s="232" t="s">
        <v>19</v>
      </c>
      <c r="F108" s="233" t="s">
        <v>404</v>
      </c>
      <c r="G108" s="231"/>
      <c r="H108" s="234">
        <v>163.25200000000001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207</v>
      </c>
      <c r="AU108" s="240" t="s">
        <v>85</v>
      </c>
      <c r="AV108" s="13" t="s">
        <v>85</v>
      </c>
      <c r="AW108" s="13" t="s">
        <v>37</v>
      </c>
      <c r="AX108" s="13" t="s">
        <v>75</v>
      </c>
      <c r="AY108" s="240" t="s">
        <v>122</v>
      </c>
    </row>
    <row r="109" s="14" customFormat="1">
      <c r="A109" s="14"/>
      <c r="B109" s="241"/>
      <c r="C109" s="242"/>
      <c r="D109" s="210" t="s">
        <v>207</v>
      </c>
      <c r="E109" s="243" t="s">
        <v>19</v>
      </c>
      <c r="F109" s="244" t="s">
        <v>210</v>
      </c>
      <c r="G109" s="242"/>
      <c r="H109" s="245">
        <v>163.25200000000001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207</v>
      </c>
      <c r="AU109" s="251" t="s">
        <v>85</v>
      </c>
      <c r="AV109" s="14" t="s">
        <v>127</v>
      </c>
      <c r="AW109" s="14" t="s">
        <v>37</v>
      </c>
      <c r="AX109" s="14" t="s">
        <v>83</v>
      </c>
      <c r="AY109" s="251" t="s">
        <v>122</v>
      </c>
    </row>
    <row r="110" s="2" customFormat="1" ht="44.25" customHeight="1">
      <c r="A110" s="39"/>
      <c r="B110" s="40"/>
      <c r="C110" s="197" t="s">
        <v>148</v>
      </c>
      <c r="D110" s="197" t="s">
        <v>123</v>
      </c>
      <c r="E110" s="198" t="s">
        <v>405</v>
      </c>
      <c r="F110" s="199" t="s">
        <v>406</v>
      </c>
      <c r="G110" s="200" t="s">
        <v>213</v>
      </c>
      <c r="H110" s="201">
        <v>95.665999999999997</v>
      </c>
      <c r="I110" s="202"/>
      <c r="J110" s="203">
        <f>ROUND(I110*H110,2)</f>
        <v>0</v>
      </c>
      <c r="K110" s="199" t="s">
        <v>203</v>
      </c>
      <c r="L110" s="45"/>
      <c r="M110" s="204" t="s">
        <v>19</v>
      </c>
      <c r="N110" s="205" t="s">
        <v>46</v>
      </c>
      <c r="O110" s="85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8" t="s">
        <v>127</v>
      </c>
      <c r="AT110" s="208" t="s">
        <v>123</v>
      </c>
      <c r="AU110" s="208" t="s">
        <v>85</v>
      </c>
      <c r="AY110" s="18" t="s">
        <v>122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8" t="s">
        <v>83</v>
      </c>
      <c r="BK110" s="209">
        <f>ROUND(I110*H110,2)</f>
        <v>0</v>
      </c>
      <c r="BL110" s="18" t="s">
        <v>127</v>
      </c>
      <c r="BM110" s="208" t="s">
        <v>407</v>
      </c>
    </row>
    <row r="111" s="2" customFormat="1">
      <c r="A111" s="39"/>
      <c r="B111" s="40"/>
      <c r="C111" s="41"/>
      <c r="D111" s="228" t="s">
        <v>205</v>
      </c>
      <c r="E111" s="41"/>
      <c r="F111" s="229" t="s">
        <v>408</v>
      </c>
      <c r="G111" s="41"/>
      <c r="H111" s="41"/>
      <c r="I111" s="212"/>
      <c r="J111" s="41"/>
      <c r="K111" s="41"/>
      <c r="L111" s="45"/>
      <c r="M111" s="213"/>
      <c r="N111" s="21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205</v>
      </c>
      <c r="AU111" s="18" t="s">
        <v>85</v>
      </c>
    </row>
    <row r="112" s="13" customFormat="1">
      <c r="A112" s="13"/>
      <c r="B112" s="230"/>
      <c r="C112" s="231"/>
      <c r="D112" s="210" t="s">
        <v>207</v>
      </c>
      <c r="E112" s="232" t="s">
        <v>19</v>
      </c>
      <c r="F112" s="233" t="s">
        <v>409</v>
      </c>
      <c r="G112" s="231"/>
      <c r="H112" s="234">
        <v>95.665999999999997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207</v>
      </c>
      <c r="AU112" s="240" t="s">
        <v>85</v>
      </c>
      <c r="AV112" s="13" t="s">
        <v>85</v>
      </c>
      <c r="AW112" s="13" t="s">
        <v>37</v>
      </c>
      <c r="AX112" s="13" t="s">
        <v>75</v>
      </c>
      <c r="AY112" s="240" t="s">
        <v>122</v>
      </c>
    </row>
    <row r="113" s="14" customFormat="1">
      <c r="A113" s="14"/>
      <c r="B113" s="241"/>
      <c r="C113" s="242"/>
      <c r="D113" s="210" t="s">
        <v>207</v>
      </c>
      <c r="E113" s="243" t="s">
        <v>19</v>
      </c>
      <c r="F113" s="244" t="s">
        <v>210</v>
      </c>
      <c r="G113" s="242"/>
      <c r="H113" s="245">
        <v>95.665999999999997</v>
      </c>
      <c r="I113" s="246"/>
      <c r="J113" s="242"/>
      <c r="K113" s="242"/>
      <c r="L113" s="247"/>
      <c r="M113" s="248"/>
      <c r="N113" s="249"/>
      <c r="O113" s="249"/>
      <c r="P113" s="249"/>
      <c r="Q113" s="249"/>
      <c r="R113" s="249"/>
      <c r="S113" s="249"/>
      <c r="T113" s="250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1" t="s">
        <v>207</v>
      </c>
      <c r="AU113" s="251" t="s">
        <v>85</v>
      </c>
      <c r="AV113" s="14" t="s">
        <v>127</v>
      </c>
      <c r="AW113" s="14" t="s">
        <v>37</v>
      </c>
      <c r="AX113" s="14" t="s">
        <v>83</v>
      </c>
      <c r="AY113" s="251" t="s">
        <v>122</v>
      </c>
    </row>
    <row r="114" s="2" customFormat="1" ht="44.25" customHeight="1">
      <c r="A114" s="39"/>
      <c r="B114" s="40"/>
      <c r="C114" s="197" t="s">
        <v>153</v>
      </c>
      <c r="D114" s="197" t="s">
        <v>123</v>
      </c>
      <c r="E114" s="198" t="s">
        <v>410</v>
      </c>
      <c r="F114" s="199" t="s">
        <v>411</v>
      </c>
      <c r="G114" s="200" t="s">
        <v>213</v>
      </c>
      <c r="H114" s="201">
        <v>63.777999999999999</v>
      </c>
      <c r="I114" s="202"/>
      <c r="J114" s="203">
        <f>ROUND(I114*H114,2)</f>
        <v>0</v>
      </c>
      <c r="K114" s="199" t="s">
        <v>203</v>
      </c>
      <c r="L114" s="45"/>
      <c r="M114" s="204" t="s">
        <v>19</v>
      </c>
      <c r="N114" s="205" t="s">
        <v>46</v>
      </c>
      <c r="O114" s="85"/>
      <c r="P114" s="206">
        <f>O114*H114</f>
        <v>0</v>
      </c>
      <c r="Q114" s="206">
        <v>0</v>
      </c>
      <c r="R114" s="206">
        <f>Q114*H114</f>
        <v>0</v>
      </c>
      <c r="S114" s="206">
        <v>0</v>
      </c>
      <c r="T114" s="20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8" t="s">
        <v>127</v>
      </c>
      <c r="AT114" s="208" t="s">
        <v>123</v>
      </c>
      <c r="AU114" s="208" t="s">
        <v>85</v>
      </c>
      <c r="AY114" s="18" t="s">
        <v>122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8" t="s">
        <v>83</v>
      </c>
      <c r="BK114" s="209">
        <f>ROUND(I114*H114,2)</f>
        <v>0</v>
      </c>
      <c r="BL114" s="18" t="s">
        <v>127</v>
      </c>
      <c r="BM114" s="208" t="s">
        <v>412</v>
      </c>
    </row>
    <row r="115" s="2" customFormat="1">
      <c r="A115" s="39"/>
      <c r="B115" s="40"/>
      <c r="C115" s="41"/>
      <c r="D115" s="228" t="s">
        <v>205</v>
      </c>
      <c r="E115" s="41"/>
      <c r="F115" s="229" t="s">
        <v>413</v>
      </c>
      <c r="G115" s="41"/>
      <c r="H115" s="41"/>
      <c r="I115" s="212"/>
      <c r="J115" s="41"/>
      <c r="K115" s="41"/>
      <c r="L115" s="45"/>
      <c r="M115" s="213"/>
      <c r="N115" s="21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205</v>
      </c>
      <c r="AU115" s="18" t="s">
        <v>85</v>
      </c>
    </row>
    <row r="116" s="13" customFormat="1">
      <c r="A116" s="13"/>
      <c r="B116" s="230"/>
      <c r="C116" s="231"/>
      <c r="D116" s="210" t="s">
        <v>207</v>
      </c>
      <c r="E116" s="232" t="s">
        <v>19</v>
      </c>
      <c r="F116" s="233" t="s">
        <v>414</v>
      </c>
      <c r="G116" s="231"/>
      <c r="H116" s="234">
        <v>63.777999999999999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207</v>
      </c>
      <c r="AU116" s="240" t="s">
        <v>85</v>
      </c>
      <c r="AV116" s="13" t="s">
        <v>85</v>
      </c>
      <c r="AW116" s="13" t="s">
        <v>37</v>
      </c>
      <c r="AX116" s="13" t="s">
        <v>75</v>
      </c>
      <c r="AY116" s="240" t="s">
        <v>122</v>
      </c>
    </row>
    <row r="117" s="14" customFormat="1">
      <c r="A117" s="14"/>
      <c r="B117" s="241"/>
      <c r="C117" s="242"/>
      <c r="D117" s="210" t="s">
        <v>207</v>
      </c>
      <c r="E117" s="243" t="s">
        <v>19</v>
      </c>
      <c r="F117" s="244" t="s">
        <v>210</v>
      </c>
      <c r="G117" s="242"/>
      <c r="H117" s="245">
        <v>63.777999999999999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207</v>
      </c>
      <c r="AU117" s="251" t="s">
        <v>85</v>
      </c>
      <c r="AV117" s="14" t="s">
        <v>127</v>
      </c>
      <c r="AW117" s="14" t="s">
        <v>37</v>
      </c>
      <c r="AX117" s="14" t="s">
        <v>83</v>
      </c>
      <c r="AY117" s="251" t="s">
        <v>122</v>
      </c>
    </row>
    <row r="118" s="2" customFormat="1" ht="24.15" customHeight="1">
      <c r="A118" s="39"/>
      <c r="B118" s="40"/>
      <c r="C118" s="197" t="s">
        <v>415</v>
      </c>
      <c r="D118" s="197" t="s">
        <v>123</v>
      </c>
      <c r="E118" s="198" t="s">
        <v>416</v>
      </c>
      <c r="F118" s="199" t="s">
        <v>417</v>
      </c>
      <c r="G118" s="200" t="s">
        <v>126</v>
      </c>
      <c r="H118" s="201">
        <v>1</v>
      </c>
      <c r="I118" s="202"/>
      <c r="J118" s="203">
        <f>ROUND(I118*H118,2)</f>
        <v>0</v>
      </c>
      <c r="K118" s="199" t="s">
        <v>19</v>
      </c>
      <c r="L118" s="45"/>
      <c r="M118" s="204" t="s">
        <v>19</v>
      </c>
      <c r="N118" s="205" t="s">
        <v>46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127</v>
      </c>
      <c r="AT118" s="208" t="s">
        <v>123</v>
      </c>
      <c r="AU118" s="208" t="s">
        <v>85</v>
      </c>
      <c r="AY118" s="18" t="s">
        <v>122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83</v>
      </c>
      <c r="BK118" s="209">
        <f>ROUND(I118*H118,2)</f>
        <v>0</v>
      </c>
      <c r="BL118" s="18" t="s">
        <v>127</v>
      </c>
      <c r="BM118" s="208" t="s">
        <v>418</v>
      </c>
    </row>
    <row r="119" s="2" customFormat="1" ht="62.7" customHeight="1">
      <c r="A119" s="39"/>
      <c r="B119" s="40"/>
      <c r="C119" s="197" t="s">
        <v>158</v>
      </c>
      <c r="D119" s="197" t="s">
        <v>123</v>
      </c>
      <c r="E119" s="198" t="s">
        <v>223</v>
      </c>
      <c r="F119" s="199" t="s">
        <v>224</v>
      </c>
      <c r="G119" s="200" t="s">
        <v>213</v>
      </c>
      <c r="H119" s="201">
        <v>222.47999999999999</v>
      </c>
      <c r="I119" s="202"/>
      <c r="J119" s="203">
        <f>ROUND(I119*H119,2)</f>
        <v>0</v>
      </c>
      <c r="K119" s="199" t="s">
        <v>203</v>
      </c>
      <c r="L119" s="45"/>
      <c r="M119" s="204" t="s">
        <v>19</v>
      </c>
      <c r="N119" s="205" t="s">
        <v>46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127</v>
      </c>
      <c r="AT119" s="208" t="s">
        <v>123</v>
      </c>
      <c r="AU119" s="208" t="s">
        <v>85</v>
      </c>
      <c r="AY119" s="18" t="s">
        <v>122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83</v>
      </c>
      <c r="BK119" s="209">
        <f>ROUND(I119*H119,2)</f>
        <v>0</v>
      </c>
      <c r="BL119" s="18" t="s">
        <v>127</v>
      </c>
      <c r="BM119" s="208" t="s">
        <v>419</v>
      </c>
    </row>
    <row r="120" s="2" customFormat="1">
      <c r="A120" s="39"/>
      <c r="B120" s="40"/>
      <c r="C120" s="41"/>
      <c r="D120" s="228" t="s">
        <v>205</v>
      </c>
      <c r="E120" s="41"/>
      <c r="F120" s="229" t="s">
        <v>226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205</v>
      </c>
      <c r="AU120" s="18" t="s">
        <v>85</v>
      </c>
    </row>
    <row r="121" s="13" customFormat="1">
      <c r="A121" s="13"/>
      <c r="B121" s="230"/>
      <c r="C121" s="231"/>
      <c r="D121" s="210" t="s">
        <v>207</v>
      </c>
      <c r="E121" s="232" t="s">
        <v>19</v>
      </c>
      <c r="F121" s="233" t="s">
        <v>420</v>
      </c>
      <c r="G121" s="231"/>
      <c r="H121" s="234">
        <v>222.47999999999999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207</v>
      </c>
      <c r="AU121" s="240" t="s">
        <v>85</v>
      </c>
      <c r="AV121" s="13" t="s">
        <v>85</v>
      </c>
      <c r="AW121" s="13" t="s">
        <v>37</v>
      </c>
      <c r="AX121" s="13" t="s">
        <v>75</v>
      </c>
      <c r="AY121" s="240" t="s">
        <v>122</v>
      </c>
    </row>
    <row r="122" s="14" customFormat="1">
      <c r="A122" s="14"/>
      <c r="B122" s="241"/>
      <c r="C122" s="242"/>
      <c r="D122" s="210" t="s">
        <v>207</v>
      </c>
      <c r="E122" s="243" t="s">
        <v>19</v>
      </c>
      <c r="F122" s="244" t="s">
        <v>210</v>
      </c>
      <c r="G122" s="242"/>
      <c r="H122" s="245">
        <v>222.47999999999999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207</v>
      </c>
      <c r="AU122" s="251" t="s">
        <v>85</v>
      </c>
      <c r="AV122" s="14" t="s">
        <v>127</v>
      </c>
      <c r="AW122" s="14" t="s">
        <v>37</v>
      </c>
      <c r="AX122" s="14" t="s">
        <v>83</v>
      </c>
      <c r="AY122" s="251" t="s">
        <v>122</v>
      </c>
    </row>
    <row r="123" s="2" customFormat="1" ht="62.7" customHeight="1">
      <c r="A123" s="39"/>
      <c r="B123" s="40"/>
      <c r="C123" s="197" t="s">
        <v>421</v>
      </c>
      <c r="D123" s="197" t="s">
        <v>123</v>
      </c>
      <c r="E123" s="198" t="s">
        <v>422</v>
      </c>
      <c r="F123" s="199" t="s">
        <v>423</v>
      </c>
      <c r="G123" s="200" t="s">
        <v>213</v>
      </c>
      <c r="H123" s="201">
        <v>83.430000000000007</v>
      </c>
      <c r="I123" s="202"/>
      <c r="J123" s="203">
        <f>ROUND(I123*H123,2)</f>
        <v>0</v>
      </c>
      <c r="K123" s="199" t="s">
        <v>203</v>
      </c>
      <c r="L123" s="45"/>
      <c r="M123" s="204" t="s">
        <v>19</v>
      </c>
      <c r="N123" s="205" t="s">
        <v>46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127</v>
      </c>
      <c r="AT123" s="208" t="s">
        <v>123</v>
      </c>
      <c r="AU123" s="208" t="s">
        <v>85</v>
      </c>
      <c r="AY123" s="18" t="s">
        <v>122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83</v>
      </c>
      <c r="BK123" s="209">
        <f>ROUND(I123*H123,2)</f>
        <v>0</v>
      </c>
      <c r="BL123" s="18" t="s">
        <v>127</v>
      </c>
      <c r="BM123" s="208" t="s">
        <v>424</v>
      </c>
    </row>
    <row r="124" s="2" customFormat="1">
      <c r="A124" s="39"/>
      <c r="B124" s="40"/>
      <c r="C124" s="41"/>
      <c r="D124" s="228" t="s">
        <v>205</v>
      </c>
      <c r="E124" s="41"/>
      <c r="F124" s="229" t="s">
        <v>425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205</v>
      </c>
      <c r="AU124" s="18" t="s">
        <v>85</v>
      </c>
    </row>
    <row r="125" s="13" customFormat="1">
      <c r="A125" s="13"/>
      <c r="B125" s="230"/>
      <c r="C125" s="231"/>
      <c r="D125" s="210" t="s">
        <v>207</v>
      </c>
      <c r="E125" s="232" t="s">
        <v>19</v>
      </c>
      <c r="F125" s="233" t="s">
        <v>393</v>
      </c>
      <c r="G125" s="231"/>
      <c r="H125" s="234">
        <v>83.430000000000007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207</v>
      </c>
      <c r="AU125" s="240" t="s">
        <v>85</v>
      </c>
      <c r="AV125" s="13" t="s">
        <v>85</v>
      </c>
      <c r="AW125" s="13" t="s">
        <v>37</v>
      </c>
      <c r="AX125" s="13" t="s">
        <v>75</v>
      </c>
      <c r="AY125" s="240" t="s">
        <v>122</v>
      </c>
    </row>
    <row r="126" s="14" customFormat="1">
      <c r="A126" s="14"/>
      <c r="B126" s="241"/>
      <c r="C126" s="242"/>
      <c r="D126" s="210" t="s">
        <v>207</v>
      </c>
      <c r="E126" s="243" t="s">
        <v>19</v>
      </c>
      <c r="F126" s="244" t="s">
        <v>210</v>
      </c>
      <c r="G126" s="242"/>
      <c r="H126" s="245">
        <v>83.430000000000007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207</v>
      </c>
      <c r="AU126" s="251" t="s">
        <v>85</v>
      </c>
      <c r="AV126" s="14" t="s">
        <v>127</v>
      </c>
      <c r="AW126" s="14" t="s">
        <v>37</v>
      </c>
      <c r="AX126" s="14" t="s">
        <v>83</v>
      </c>
      <c r="AY126" s="251" t="s">
        <v>122</v>
      </c>
    </row>
    <row r="127" s="2" customFormat="1" ht="62.7" customHeight="1">
      <c r="A127" s="39"/>
      <c r="B127" s="40"/>
      <c r="C127" s="197" t="s">
        <v>168</v>
      </c>
      <c r="D127" s="197" t="s">
        <v>123</v>
      </c>
      <c r="E127" s="198" t="s">
        <v>243</v>
      </c>
      <c r="F127" s="199" t="s">
        <v>244</v>
      </c>
      <c r="G127" s="200" t="s">
        <v>213</v>
      </c>
      <c r="H127" s="201">
        <v>309.02600000000001</v>
      </c>
      <c r="I127" s="202"/>
      <c r="J127" s="203">
        <f>ROUND(I127*H127,2)</f>
        <v>0</v>
      </c>
      <c r="K127" s="199" t="s">
        <v>203</v>
      </c>
      <c r="L127" s="45"/>
      <c r="M127" s="204" t="s">
        <v>19</v>
      </c>
      <c r="N127" s="205" t="s">
        <v>46</v>
      </c>
      <c r="O127" s="85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08" t="s">
        <v>127</v>
      </c>
      <c r="AT127" s="208" t="s">
        <v>123</v>
      </c>
      <c r="AU127" s="208" t="s">
        <v>85</v>
      </c>
      <c r="AY127" s="18" t="s">
        <v>122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8" t="s">
        <v>83</v>
      </c>
      <c r="BK127" s="209">
        <f>ROUND(I127*H127,2)</f>
        <v>0</v>
      </c>
      <c r="BL127" s="18" t="s">
        <v>127</v>
      </c>
      <c r="BM127" s="208" t="s">
        <v>426</v>
      </c>
    </row>
    <row r="128" s="2" customFormat="1">
      <c r="A128" s="39"/>
      <c r="B128" s="40"/>
      <c r="C128" s="41"/>
      <c r="D128" s="228" t="s">
        <v>205</v>
      </c>
      <c r="E128" s="41"/>
      <c r="F128" s="229" t="s">
        <v>246</v>
      </c>
      <c r="G128" s="41"/>
      <c r="H128" s="41"/>
      <c r="I128" s="212"/>
      <c r="J128" s="41"/>
      <c r="K128" s="41"/>
      <c r="L128" s="45"/>
      <c r="M128" s="213"/>
      <c r="N128" s="21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205</v>
      </c>
      <c r="AU128" s="18" t="s">
        <v>85</v>
      </c>
    </row>
    <row r="129" s="13" customFormat="1">
      <c r="A129" s="13"/>
      <c r="B129" s="230"/>
      <c r="C129" s="231"/>
      <c r="D129" s="210" t="s">
        <v>207</v>
      </c>
      <c r="E129" s="232" t="s">
        <v>19</v>
      </c>
      <c r="F129" s="233" t="s">
        <v>409</v>
      </c>
      <c r="G129" s="231"/>
      <c r="H129" s="234">
        <v>95.665999999999997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207</v>
      </c>
      <c r="AU129" s="240" t="s">
        <v>85</v>
      </c>
      <c r="AV129" s="13" t="s">
        <v>85</v>
      </c>
      <c r="AW129" s="13" t="s">
        <v>37</v>
      </c>
      <c r="AX129" s="13" t="s">
        <v>75</v>
      </c>
      <c r="AY129" s="240" t="s">
        <v>122</v>
      </c>
    </row>
    <row r="130" s="13" customFormat="1">
      <c r="A130" s="13"/>
      <c r="B130" s="230"/>
      <c r="C130" s="231"/>
      <c r="D130" s="210" t="s">
        <v>207</v>
      </c>
      <c r="E130" s="232" t="s">
        <v>19</v>
      </c>
      <c r="F130" s="233" t="s">
        <v>398</v>
      </c>
      <c r="G130" s="231"/>
      <c r="H130" s="234">
        <v>244.87799999999999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207</v>
      </c>
      <c r="AU130" s="240" t="s">
        <v>85</v>
      </c>
      <c r="AV130" s="13" t="s">
        <v>85</v>
      </c>
      <c r="AW130" s="13" t="s">
        <v>37</v>
      </c>
      <c r="AX130" s="13" t="s">
        <v>75</v>
      </c>
      <c r="AY130" s="240" t="s">
        <v>122</v>
      </c>
    </row>
    <row r="131" s="13" customFormat="1">
      <c r="A131" s="13"/>
      <c r="B131" s="230"/>
      <c r="C131" s="231"/>
      <c r="D131" s="210" t="s">
        <v>207</v>
      </c>
      <c r="E131" s="232" t="s">
        <v>19</v>
      </c>
      <c r="F131" s="233" t="s">
        <v>427</v>
      </c>
      <c r="G131" s="231"/>
      <c r="H131" s="234">
        <v>-31.518000000000001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207</v>
      </c>
      <c r="AU131" s="240" t="s">
        <v>85</v>
      </c>
      <c r="AV131" s="13" t="s">
        <v>85</v>
      </c>
      <c r="AW131" s="13" t="s">
        <v>37</v>
      </c>
      <c r="AX131" s="13" t="s">
        <v>75</v>
      </c>
      <c r="AY131" s="240" t="s">
        <v>122</v>
      </c>
    </row>
    <row r="132" s="14" customFormat="1">
      <c r="A132" s="14"/>
      <c r="B132" s="241"/>
      <c r="C132" s="242"/>
      <c r="D132" s="210" t="s">
        <v>207</v>
      </c>
      <c r="E132" s="243" t="s">
        <v>19</v>
      </c>
      <c r="F132" s="244" t="s">
        <v>210</v>
      </c>
      <c r="G132" s="242"/>
      <c r="H132" s="245">
        <v>309.02600000000001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207</v>
      </c>
      <c r="AU132" s="251" t="s">
        <v>85</v>
      </c>
      <c r="AV132" s="14" t="s">
        <v>127</v>
      </c>
      <c r="AW132" s="14" t="s">
        <v>37</v>
      </c>
      <c r="AX132" s="14" t="s">
        <v>83</v>
      </c>
      <c r="AY132" s="251" t="s">
        <v>122</v>
      </c>
    </row>
    <row r="133" s="2" customFormat="1" ht="66.75" customHeight="1">
      <c r="A133" s="39"/>
      <c r="B133" s="40"/>
      <c r="C133" s="197" t="s">
        <v>173</v>
      </c>
      <c r="D133" s="197" t="s">
        <v>123</v>
      </c>
      <c r="E133" s="198" t="s">
        <v>248</v>
      </c>
      <c r="F133" s="199" t="s">
        <v>249</v>
      </c>
      <c r="G133" s="200" t="s">
        <v>213</v>
      </c>
      <c r="H133" s="201">
        <v>2163.1819999999998</v>
      </c>
      <c r="I133" s="202"/>
      <c r="J133" s="203">
        <f>ROUND(I133*H133,2)</f>
        <v>0</v>
      </c>
      <c r="K133" s="199" t="s">
        <v>203</v>
      </c>
      <c r="L133" s="45"/>
      <c r="M133" s="204" t="s">
        <v>19</v>
      </c>
      <c r="N133" s="205" t="s">
        <v>46</v>
      </c>
      <c r="O133" s="85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8" t="s">
        <v>127</v>
      </c>
      <c r="AT133" s="208" t="s">
        <v>123</v>
      </c>
      <c r="AU133" s="208" t="s">
        <v>85</v>
      </c>
      <c r="AY133" s="18" t="s">
        <v>122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8" t="s">
        <v>83</v>
      </c>
      <c r="BK133" s="209">
        <f>ROUND(I133*H133,2)</f>
        <v>0</v>
      </c>
      <c r="BL133" s="18" t="s">
        <v>127</v>
      </c>
      <c r="BM133" s="208" t="s">
        <v>428</v>
      </c>
    </row>
    <row r="134" s="2" customFormat="1">
      <c r="A134" s="39"/>
      <c r="B134" s="40"/>
      <c r="C134" s="41"/>
      <c r="D134" s="228" t="s">
        <v>205</v>
      </c>
      <c r="E134" s="41"/>
      <c r="F134" s="229" t="s">
        <v>251</v>
      </c>
      <c r="G134" s="41"/>
      <c r="H134" s="41"/>
      <c r="I134" s="212"/>
      <c r="J134" s="41"/>
      <c r="K134" s="41"/>
      <c r="L134" s="45"/>
      <c r="M134" s="213"/>
      <c r="N134" s="21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205</v>
      </c>
      <c r="AU134" s="18" t="s">
        <v>85</v>
      </c>
    </row>
    <row r="135" s="13" customFormat="1">
      <c r="A135" s="13"/>
      <c r="B135" s="230"/>
      <c r="C135" s="231"/>
      <c r="D135" s="210" t="s">
        <v>207</v>
      </c>
      <c r="E135" s="232" t="s">
        <v>19</v>
      </c>
      <c r="F135" s="233" t="s">
        <v>409</v>
      </c>
      <c r="G135" s="231"/>
      <c r="H135" s="234">
        <v>95.665999999999997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207</v>
      </c>
      <c r="AU135" s="240" t="s">
        <v>85</v>
      </c>
      <c r="AV135" s="13" t="s">
        <v>85</v>
      </c>
      <c r="AW135" s="13" t="s">
        <v>37</v>
      </c>
      <c r="AX135" s="13" t="s">
        <v>75</v>
      </c>
      <c r="AY135" s="240" t="s">
        <v>122</v>
      </c>
    </row>
    <row r="136" s="13" customFormat="1">
      <c r="A136" s="13"/>
      <c r="B136" s="230"/>
      <c r="C136" s="231"/>
      <c r="D136" s="210" t="s">
        <v>207</v>
      </c>
      <c r="E136" s="232" t="s">
        <v>19</v>
      </c>
      <c r="F136" s="233" t="s">
        <v>398</v>
      </c>
      <c r="G136" s="231"/>
      <c r="H136" s="234">
        <v>244.87799999999999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207</v>
      </c>
      <c r="AU136" s="240" t="s">
        <v>85</v>
      </c>
      <c r="AV136" s="13" t="s">
        <v>85</v>
      </c>
      <c r="AW136" s="13" t="s">
        <v>37</v>
      </c>
      <c r="AX136" s="13" t="s">
        <v>75</v>
      </c>
      <c r="AY136" s="240" t="s">
        <v>122</v>
      </c>
    </row>
    <row r="137" s="13" customFormat="1">
      <c r="A137" s="13"/>
      <c r="B137" s="230"/>
      <c r="C137" s="231"/>
      <c r="D137" s="210" t="s">
        <v>207</v>
      </c>
      <c r="E137" s="232" t="s">
        <v>19</v>
      </c>
      <c r="F137" s="233" t="s">
        <v>427</v>
      </c>
      <c r="G137" s="231"/>
      <c r="H137" s="234">
        <v>-31.518000000000001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207</v>
      </c>
      <c r="AU137" s="240" t="s">
        <v>85</v>
      </c>
      <c r="AV137" s="13" t="s">
        <v>85</v>
      </c>
      <c r="AW137" s="13" t="s">
        <v>37</v>
      </c>
      <c r="AX137" s="13" t="s">
        <v>75</v>
      </c>
      <c r="AY137" s="240" t="s">
        <v>122</v>
      </c>
    </row>
    <row r="138" s="14" customFormat="1">
      <c r="A138" s="14"/>
      <c r="B138" s="241"/>
      <c r="C138" s="242"/>
      <c r="D138" s="210" t="s">
        <v>207</v>
      </c>
      <c r="E138" s="243" t="s">
        <v>19</v>
      </c>
      <c r="F138" s="244" t="s">
        <v>210</v>
      </c>
      <c r="G138" s="242"/>
      <c r="H138" s="245">
        <v>309.02600000000001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207</v>
      </c>
      <c r="AU138" s="251" t="s">
        <v>85</v>
      </c>
      <c r="AV138" s="14" t="s">
        <v>127</v>
      </c>
      <c r="AW138" s="14" t="s">
        <v>37</v>
      </c>
      <c r="AX138" s="14" t="s">
        <v>75</v>
      </c>
      <c r="AY138" s="251" t="s">
        <v>122</v>
      </c>
    </row>
    <row r="139" s="13" customFormat="1">
      <c r="A139" s="13"/>
      <c r="B139" s="230"/>
      <c r="C139" s="231"/>
      <c r="D139" s="210" t="s">
        <v>207</v>
      </c>
      <c r="E139" s="232" t="s">
        <v>19</v>
      </c>
      <c r="F139" s="233" t="s">
        <v>429</v>
      </c>
      <c r="G139" s="231"/>
      <c r="H139" s="234">
        <v>2163.1819999999998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207</v>
      </c>
      <c r="AU139" s="240" t="s">
        <v>85</v>
      </c>
      <c r="AV139" s="13" t="s">
        <v>85</v>
      </c>
      <c r="AW139" s="13" t="s">
        <v>37</v>
      </c>
      <c r="AX139" s="13" t="s">
        <v>75</v>
      </c>
      <c r="AY139" s="240" t="s">
        <v>122</v>
      </c>
    </row>
    <row r="140" s="14" customFormat="1">
      <c r="A140" s="14"/>
      <c r="B140" s="241"/>
      <c r="C140" s="242"/>
      <c r="D140" s="210" t="s">
        <v>207</v>
      </c>
      <c r="E140" s="243" t="s">
        <v>19</v>
      </c>
      <c r="F140" s="244" t="s">
        <v>210</v>
      </c>
      <c r="G140" s="242"/>
      <c r="H140" s="245">
        <v>2163.1819999999998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207</v>
      </c>
      <c r="AU140" s="251" t="s">
        <v>85</v>
      </c>
      <c r="AV140" s="14" t="s">
        <v>127</v>
      </c>
      <c r="AW140" s="14" t="s">
        <v>37</v>
      </c>
      <c r="AX140" s="14" t="s">
        <v>83</v>
      </c>
      <c r="AY140" s="251" t="s">
        <v>122</v>
      </c>
    </row>
    <row r="141" s="2" customFormat="1" ht="62.7" customHeight="1">
      <c r="A141" s="39"/>
      <c r="B141" s="40"/>
      <c r="C141" s="197" t="s">
        <v>177</v>
      </c>
      <c r="D141" s="197" t="s">
        <v>123</v>
      </c>
      <c r="E141" s="198" t="s">
        <v>430</v>
      </c>
      <c r="F141" s="199" t="s">
        <v>431</v>
      </c>
      <c r="G141" s="200" t="s">
        <v>213</v>
      </c>
      <c r="H141" s="201">
        <v>227.03</v>
      </c>
      <c r="I141" s="202"/>
      <c r="J141" s="203">
        <f>ROUND(I141*H141,2)</f>
        <v>0</v>
      </c>
      <c r="K141" s="199" t="s">
        <v>203</v>
      </c>
      <c r="L141" s="45"/>
      <c r="M141" s="204" t="s">
        <v>19</v>
      </c>
      <c r="N141" s="205" t="s">
        <v>46</v>
      </c>
      <c r="O141" s="85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08" t="s">
        <v>127</v>
      </c>
      <c r="AT141" s="208" t="s">
        <v>123</v>
      </c>
      <c r="AU141" s="208" t="s">
        <v>85</v>
      </c>
      <c r="AY141" s="18" t="s">
        <v>122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8" t="s">
        <v>83</v>
      </c>
      <c r="BK141" s="209">
        <f>ROUND(I141*H141,2)</f>
        <v>0</v>
      </c>
      <c r="BL141" s="18" t="s">
        <v>127</v>
      </c>
      <c r="BM141" s="208" t="s">
        <v>432</v>
      </c>
    </row>
    <row r="142" s="2" customFormat="1">
      <c r="A142" s="39"/>
      <c r="B142" s="40"/>
      <c r="C142" s="41"/>
      <c r="D142" s="228" t="s">
        <v>205</v>
      </c>
      <c r="E142" s="41"/>
      <c r="F142" s="229" t="s">
        <v>433</v>
      </c>
      <c r="G142" s="41"/>
      <c r="H142" s="41"/>
      <c r="I142" s="212"/>
      <c r="J142" s="41"/>
      <c r="K142" s="41"/>
      <c r="L142" s="45"/>
      <c r="M142" s="213"/>
      <c r="N142" s="214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205</v>
      </c>
      <c r="AU142" s="18" t="s">
        <v>85</v>
      </c>
    </row>
    <row r="143" s="13" customFormat="1">
      <c r="A143" s="13"/>
      <c r="B143" s="230"/>
      <c r="C143" s="231"/>
      <c r="D143" s="210" t="s">
        <v>207</v>
      </c>
      <c r="E143" s="232" t="s">
        <v>19</v>
      </c>
      <c r="F143" s="233" t="s">
        <v>404</v>
      </c>
      <c r="G143" s="231"/>
      <c r="H143" s="234">
        <v>163.25200000000001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207</v>
      </c>
      <c r="AU143" s="240" t="s">
        <v>85</v>
      </c>
      <c r="AV143" s="13" t="s">
        <v>85</v>
      </c>
      <c r="AW143" s="13" t="s">
        <v>37</v>
      </c>
      <c r="AX143" s="13" t="s">
        <v>75</v>
      </c>
      <c r="AY143" s="240" t="s">
        <v>122</v>
      </c>
    </row>
    <row r="144" s="13" customFormat="1">
      <c r="A144" s="13"/>
      <c r="B144" s="230"/>
      <c r="C144" s="231"/>
      <c r="D144" s="210" t="s">
        <v>207</v>
      </c>
      <c r="E144" s="232" t="s">
        <v>19</v>
      </c>
      <c r="F144" s="233" t="s">
        <v>414</v>
      </c>
      <c r="G144" s="231"/>
      <c r="H144" s="234">
        <v>63.777999999999999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207</v>
      </c>
      <c r="AU144" s="240" t="s">
        <v>85</v>
      </c>
      <c r="AV144" s="13" t="s">
        <v>85</v>
      </c>
      <c r="AW144" s="13" t="s">
        <v>37</v>
      </c>
      <c r="AX144" s="13" t="s">
        <v>75</v>
      </c>
      <c r="AY144" s="240" t="s">
        <v>122</v>
      </c>
    </row>
    <row r="145" s="14" customFormat="1">
      <c r="A145" s="14"/>
      <c r="B145" s="241"/>
      <c r="C145" s="242"/>
      <c r="D145" s="210" t="s">
        <v>207</v>
      </c>
      <c r="E145" s="243" t="s">
        <v>19</v>
      </c>
      <c r="F145" s="244" t="s">
        <v>210</v>
      </c>
      <c r="G145" s="242"/>
      <c r="H145" s="245">
        <v>227.03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207</v>
      </c>
      <c r="AU145" s="251" t="s">
        <v>85</v>
      </c>
      <c r="AV145" s="14" t="s">
        <v>127</v>
      </c>
      <c r="AW145" s="14" t="s">
        <v>37</v>
      </c>
      <c r="AX145" s="14" t="s">
        <v>83</v>
      </c>
      <c r="AY145" s="251" t="s">
        <v>122</v>
      </c>
    </row>
    <row r="146" s="2" customFormat="1" ht="66.75" customHeight="1">
      <c r="A146" s="39"/>
      <c r="B146" s="40"/>
      <c r="C146" s="197" t="s">
        <v>181</v>
      </c>
      <c r="D146" s="197" t="s">
        <v>123</v>
      </c>
      <c r="E146" s="198" t="s">
        <v>434</v>
      </c>
      <c r="F146" s="199" t="s">
        <v>435</v>
      </c>
      <c r="G146" s="200" t="s">
        <v>213</v>
      </c>
      <c r="H146" s="201">
        <v>1589.21</v>
      </c>
      <c r="I146" s="202"/>
      <c r="J146" s="203">
        <f>ROUND(I146*H146,2)</f>
        <v>0</v>
      </c>
      <c r="K146" s="199" t="s">
        <v>203</v>
      </c>
      <c r="L146" s="45"/>
      <c r="M146" s="204" t="s">
        <v>19</v>
      </c>
      <c r="N146" s="205" t="s">
        <v>46</v>
      </c>
      <c r="O146" s="85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08" t="s">
        <v>127</v>
      </c>
      <c r="AT146" s="208" t="s">
        <v>123</v>
      </c>
      <c r="AU146" s="208" t="s">
        <v>85</v>
      </c>
      <c r="AY146" s="18" t="s">
        <v>122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8" t="s">
        <v>83</v>
      </c>
      <c r="BK146" s="209">
        <f>ROUND(I146*H146,2)</f>
        <v>0</v>
      </c>
      <c r="BL146" s="18" t="s">
        <v>127</v>
      </c>
      <c r="BM146" s="208" t="s">
        <v>436</v>
      </c>
    </row>
    <row r="147" s="2" customFormat="1">
      <c r="A147" s="39"/>
      <c r="B147" s="40"/>
      <c r="C147" s="41"/>
      <c r="D147" s="228" t="s">
        <v>205</v>
      </c>
      <c r="E147" s="41"/>
      <c r="F147" s="229" t="s">
        <v>437</v>
      </c>
      <c r="G147" s="41"/>
      <c r="H147" s="41"/>
      <c r="I147" s="212"/>
      <c r="J147" s="41"/>
      <c r="K147" s="41"/>
      <c r="L147" s="45"/>
      <c r="M147" s="213"/>
      <c r="N147" s="21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205</v>
      </c>
      <c r="AU147" s="18" t="s">
        <v>85</v>
      </c>
    </row>
    <row r="148" s="13" customFormat="1">
      <c r="A148" s="13"/>
      <c r="B148" s="230"/>
      <c r="C148" s="231"/>
      <c r="D148" s="210" t="s">
        <v>207</v>
      </c>
      <c r="E148" s="232" t="s">
        <v>19</v>
      </c>
      <c r="F148" s="233" t="s">
        <v>404</v>
      </c>
      <c r="G148" s="231"/>
      <c r="H148" s="234">
        <v>163.25200000000001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207</v>
      </c>
      <c r="AU148" s="240" t="s">
        <v>85</v>
      </c>
      <c r="AV148" s="13" t="s">
        <v>85</v>
      </c>
      <c r="AW148" s="13" t="s">
        <v>37</v>
      </c>
      <c r="AX148" s="13" t="s">
        <v>75</v>
      </c>
      <c r="AY148" s="240" t="s">
        <v>122</v>
      </c>
    </row>
    <row r="149" s="13" customFormat="1">
      <c r="A149" s="13"/>
      <c r="B149" s="230"/>
      <c r="C149" s="231"/>
      <c r="D149" s="210" t="s">
        <v>207</v>
      </c>
      <c r="E149" s="232" t="s">
        <v>19</v>
      </c>
      <c r="F149" s="233" t="s">
        <v>414</v>
      </c>
      <c r="G149" s="231"/>
      <c r="H149" s="234">
        <v>63.777999999999999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207</v>
      </c>
      <c r="AU149" s="240" t="s">
        <v>85</v>
      </c>
      <c r="AV149" s="13" t="s">
        <v>85</v>
      </c>
      <c r="AW149" s="13" t="s">
        <v>37</v>
      </c>
      <c r="AX149" s="13" t="s">
        <v>75</v>
      </c>
      <c r="AY149" s="240" t="s">
        <v>122</v>
      </c>
    </row>
    <row r="150" s="14" customFormat="1">
      <c r="A150" s="14"/>
      <c r="B150" s="241"/>
      <c r="C150" s="242"/>
      <c r="D150" s="210" t="s">
        <v>207</v>
      </c>
      <c r="E150" s="243" t="s">
        <v>19</v>
      </c>
      <c r="F150" s="244" t="s">
        <v>210</v>
      </c>
      <c r="G150" s="242"/>
      <c r="H150" s="245">
        <v>227.03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207</v>
      </c>
      <c r="AU150" s="251" t="s">
        <v>85</v>
      </c>
      <c r="AV150" s="14" t="s">
        <v>127</v>
      </c>
      <c r="AW150" s="14" t="s">
        <v>37</v>
      </c>
      <c r="AX150" s="14" t="s">
        <v>75</v>
      </c>
      <c r="AY150" s="251" t="s">
        <v>122</v>
      </c>
    </row>
    <row r="151" s="13" customFormat="1">
      <c r="A151" s="13"/>
      <c r="B151" s="230"/>
      <c r="C151" s="231"/>
      <c r="D151" s="210" t="s">
        <v>207</v>
      </c>
      <c r="E151" s="232" t="s">
        <v>19</v>
      </c>
      <c r="F151" s="233" t="s">
        <v>438</v>
      </c>
      <c r="G151" s="231"/>
      <c r="H151" s="234">
        <v>1589.21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207</v>
      </c>
      <c r="AU151" s="240" t="s">
        <v>85</v>
      </c>
      <c r="AV151" s="13" t="s">
        <v>85</v>
      </c>
      <c r="AW151" s="13" t="s">
        <v>37</v>
      </c>
      <c r="AX151" s="13" t="s">
        <v>75</v>
      </c>
      <c r="AY151" s="240" t="s">
        <v>122</v>
      </c>
    </row>
    <row r="152" s="14" customFormat="1">
      <c r="A152" s="14"/>
      <c r="B152" s="241"/>
      <c r="C152" s="242"/>
      <c r="D152" s="210" t="s">
        <v>207</v>
      </c>
      <c r="E152" s="243" t="s">
        <v>19</v>
      </c>
      <c r="F152" s="244" t="s">
        <v>210</v>
      </c>
      <c r="G152" s="242"/>
      <c r="H152" s="245">
        <v>1589.21</v>
      </c>
      <c r="I152" s="246"/>
      <c r="J152" s="242"/>
      <c r="K152" s="242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207</v>
      </c>
      <c r="AU152" s="251" t="s">
        <v>85</v>
      </c>
      <c r="AV152" s="14" t="s">
        <v>127</v>
      </c>
      <c r="AW152" s="14" t="s">
        <v>37</v>
      </c>
      <c r="AX152" s="14" t="s">
        <v>83</v>
      </c>
      <c r="AY152" s="251" t="s">
        <v>122</v>
      </c>
    </row>
    <row r="153" s="2" customFormat="1" ht="44.25" customHeight="1">
      <c r="A153" s="39"/>
      <c r="B153" s="40"/>
      <c r="C153" s="197" t="s">
        <v>186</v>
      </c>
      <c r="D153" s="197" t="s">
        <v>123</v>
      </c>
      <c r="E153" s="198" t="s">
        <v>254</v>
      </c>
      <c r="F153" s="199" t="s">
        <v>255</v>
      </c>
      <c r="G153" s="200" t="s">
        <v>213</v>
      </c>
      <c r="H153" s="201">
        <v>111.24</v>
      </c>
      <c r="I153" s="202"/>
      <c r="J153" s="203">
        <f>ROUND(I153*H153,2)</f>
        <v>0</v>
      </c>
      <c r="K153" s="199" t="s">
        <v>203</v>
      </c>
      <c r="L153" s="45"/>
      <c r="M153" s="204" t="s">
        <v>19</v>
      </c>
      <c r="N153" s="205" t="s">
        <v>46</v>
      </c>
      <c r="O153" s="85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8" t="s">
        <v>127</v>
      </c>
      <c r="AT153" s="208" t="s">
        <v>123</v>
      </c>
      <c r="AU153" s="208" t="s">
        <v>85</v>
      </c>
      <c r="AY153" s="18" t="s">
        <v>122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8" t="s">
        <v>83</v>
      </c>
      <c r="BK153" s="209">
        <f>ROUND(I153*H153,2)</f>
        <v>0</v>
      </c>
      <c r="BL153" s="18" t="s">
        <v>127</v>
      </c>
      <c r="BM153" s="208" t="s">
        <v>439</v>
      </c>
    </row>
    <row r="154" s="2" customFormat="1">
      <c r="A154" s="39"/>
      <c r="B154" s="40"/>
      <c r="C154" s="41"/>
      <c r="D154" s="228" t="s">
        <v>205</v>
      </c>
      <c r="E154" s="41"/>
      <c r="F154" s="229" t="s">
        <v>257</v>
      </c>
      <c r="G154" s="41"/>
      <c r="H154" s="41"/>
      <c r="I154" s="212"/>
      <c r="J154" s="41"/>
      <c r="K154" s="41"/>
      <c r="L154" s="45"/>
      <c r="M154" s="213"/>
      <c r="N154" s="214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205</v>
      </c>
      <c r="AU154" s="18" t="s">
        <v>85</v>
      </c>
    </row>
    <row r="155" s="13" customFormat="1">
      <c r="A155" s="13"/>
      <c r="B155" s="230"/>
      <c r="C155" s="231"/>
      <c r="D155" s="210" t="s">
        <v>207</v>
      </c>
      <c r="E155" s="232" t="s">
        <v>19</v>
      </c>
      <c r="F155" s="233" t="s">
        <v>440</v>
      </c>
      <c r="G155" s="231"/>
      <c r="H155" s="234">
        <v>111.24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207</v>
      </c>
      <c r="AU155" s="240" t="s">
        <v>85</v>
      </c>
      <c r="AV155" s="13" t="s">
        <v>85</v>
      </c>
      <c r="AW155" s="13" t="s">
        <v>37</v>
      </c>
      <c r="AX155" s="13" t="s">
        <v>75</v>
      </c>
      <c r="AY155" s="240" t="s">
        <v>122</v>
      </c>
    </row>
    <row r="156" s="14" customFormat="1">
      <c r="A156" s="14"/>
      <c r="B156" s="241"/>
      <c r="C156" s="242"/>
      <c r="D156" s="210" t="s">
        <v>207</v>
      </c>
      <c r="E156" s="243" t="s">
        <v>19</v>
      </c>
      <c r="F156" s="244" t="s">
        <v>210</v>
      </c>
      <c r="G156" s="242"/>
      <c r="H156" s="245">
        <v>111.24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1" t="s">
        <v>207</v>
      </c>
      <c r="AU156" s="251" t="s">
        <v>85</v>
      </c>
      <c r="AV156" s="14" t="s">
        <v>127</v>
      </c>
      <c r="AW156" s="14" t="s">
        <v>37</v>
      </c>
      <c r="AX156" s="14" t="s">
        <v>83</v>
      </c>
      <c r="AY156" s="251" t="s">
        <v>122</v>
      </c>
    </row>
    <row r="157" s="2" customFormat="1" ht="62.7" customHeight="1">
      <c r="A157" s="39"/>
      <c r="B157" s="40"/>
      <c r="C157" s="197" t="s">
        <v>441</v>
      </c>
      <c r="D157" s="197" t="s">
        <v>123</v>
      </c>
      <c r="E157" s="198" t="s">
        <v>442</v>
      </c>
      <c r="F157" s="199" t="s">
        <v>443</v>
      </c>
      <c r="G157" s="200" t="s">
        <v>213</v>
      </c>
      <c r="H157" s="201">
        <v>31.518000000000001</v>
      </c>
      <c r="I157" s="202"/>
      <c r="J157" s="203">
        <f>ROUND(I157*H157,2)</f>
        <v>0</v>
      </c>
      <c r="K157" s="199" t="s">
        <v>203</v>
      </c>
      <c r="L157" s="45"/>
      <c r="M157" s="204" t="s">
        <v>19</v>
      </c>
      <c r="N157" s="205" t="s">
        <v>46</v>
      </c>
      <c r="O157" s="85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08" t="s">
        <v>127</v>
      </c>
      <c r="AT157" s="208" t="s">
        <v>123</v>
      </c>
      <c r="AU157" s="208" t="s">
        <v>85</v>
      </c>
      <c r="AY157" s="18" t="s">
        <v>122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8" t="s">
        <v>83</v>
      </c>
      <c r="BK157" s="209">
        <f>ROUND(I157*H157,2)</f>
        <v>0</v>
      </c>
      <c r="BL157" s="18" t="s">
        <v>127</v>
      </c>
      <c r="BM157" s="208" t="s">
        <v>444</v>
      </c>
    </row>
    <row r="158" s="2" customFormat="1">
      <c r="A158" s="39"/>
      <c r="B158" s="40"/>
      <c r="C158" s="41"/>
      <c r="D158" s="228" t="s">
        <v>205</v>
      </c>
      <c r="E158" s="41"/>
      <c r="F158" s="229" t="s">
        <v>445</v>
      </c>
      <c r="G158" s="41"/>
      <c r="H158" s="41"/>
      <c r="I158" s="212"/>
      <c r="J158" s="41"/>
      <c r="K158" s="41"/>
      <c r="L158" s="45"/>
      <c r="M158" s="213"/>
      <c r="N158" s="214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205</v>
      </c>
      <c r="AU158" s="18" t="s">
        <v>85</v>
      </c>
    </row>
    <row r="159" s="13" customFormat="1">
      <c r="A159" s="13"/>
      <c r="B159" s="230"/>
      <c r="C159" s="231"/>
      <c r="D159" s="210" t="s">
        <v>207</v>
      </c>
      <c r="E159" s="232" t="s">
        <v>19</v>
      </c>
      <c r="F159" s="233" t="s">
        <v>446</v>
      </c>
      <c r="G159" s="231"/>
      <c r="H159" s="234">
        <v>31.518000000000001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207</v>
      </c>
      <c r="AU159" s="240" t="s">
        <v>85</v>
      </c>
      <c r="AV159" s="13" t="s">
        <v>85</v>
      </c>
      <c r="AW159" s="13" t="s">
        <v>37</v>
      </c>
      <c r="AX159" s="13" t="s">
        <v>75</v>
      </c>
      <c r="AY159" s="240" t="s">
        <v>122</v>
      </c>
    </row>
    <row r="160" s="14" customFormat="1">
      <c r="A160" s="14"/>
      <c r="B160" s="241"/>
      <c r="C160" s="242"/>
      <c r="D160" s="210" t="s">
        <v>207</v>
      </c>
      <c r="E160" s="243" t="s">
        <v>19</v>
      </c>
      <c r="F160" s="244" t="s">
        <v>210</v>
      </c>
      <c r="G160" s="242"/>
      <c r="H160" s="245">
        <v>31.518000000000001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207</v>
      </c>
      <c r="AU160" s="251" t="s">
        <v>85</v>
      </c>
      <c r="AV160" s="14" t="s">
        <v>127</v>
      </c>
      <c r="AW160" s="14" t="s">
        <v>37</v>
      </c>
      <c r="AX160" s="14" t="s">
        <v>83</v>
      </c>
      <c r="AY160" s="251" t="s">
        <v>122</v>
      </c>
    </row>
    <row r="161" s="2" customFormat="1" ht="44.25" customHeight="1">
      <c r="A161" s="39"/>
      <c r="B161" s="40"/>
      <c r="C161" s="197" t="s">
        <v>447</v>
      </c>
      <c r="D161" s="197" t="s">
        <v>123</v>
      </c>
      <c r="E161" s="198" t="s">
        <v>448</v>
      </c>
      <c r="F161" s="199" t="s">
        <v>449</v>
      </c>
      <c r="G161" s="200" t="s">
        <v>213</v>
      </c>
      <c r="H161" s="201">
        <v>31.518000000000001</v>
      </c>
      <c r="I161" s="202"/>
      <c r="J161" s="203">
        <f>ROUND(I161*H161,2)</f>
        <v>0</v>
      </c>
      <c r="K161" s="199" t="s">
        <v>203</v>
      </c>
      <c r="L161" s="45"/>
      <c r="M161" s="204" t="s">
        <v>19</v>
      </c>
      <c r="N161" s="205" t="s">
        <v>46</v>
      </c>
      <c r="O161" s="85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8" t="s">
        <v>127</v>
      </c>
      <c r="AT161" s="208" t="s">
        <v>123</v>
      </c>
      <c r="AU161" s="208" t="s">
        <v>85</v>
      </c>
      <c r="AY161" s="18" t="s">
        <v>122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8" t="s">
        <v>83</v>
      </c>
      <c r="BK161" s="209">
        <f>ROUND(I161*H161,2)</f>
        <v>0</v>
      </c>
      <c r="BL161" s="18" t="s">
        <v>127</v>
      </c>
      <c r="BM161" s="208" t="s">
        <v>450</v>
      </c>
    </row>
    <row r="162" s="2" customFormat="1">
      <c r="A162" s="39"/>
      <c r="B162" s="40"/>
      <c r="C162" s="41"/>
      <c r="D162" s="228" t="s">
        <v>205</v>
      </c>
      <c r="E162" s="41"/>
      <c r="F162" s="229" t="s">
        <v>451</v>
      </c>
      <c r="G162" s="41"/>
      <c r="H162" s="41"/>
      <c r="I162" s="212"/>
      <c r="J162" s="41"/>
      <c r="K162" s="41"/>
      <c r="L162" s="45"/>
      <c r="M162" s="213"/>
      <c r="N162" s="214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205</v>
      </c>
      <c r="AU162" s="18" t="s">
        <v>85</v>
      </c>
    </row>
    <row r="163" s="13" customFormat="1">
      <c r="A163" s="13"/>
      <c r="B163" s="230"/>
      <c r="C163" s="231"/>
      <c r="D163" s="210" t="s">
        <v>207</v>
      </c>
      <c r="E163" s="232" t="s">
        <v>19</v>
      </c>
      <c r="F163" s="233" t="s">
        <v>446</v>
      </c>
      <c r="G163" s="231"/>
      <c r="H163" s="234">
        <v>31.518000000000001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207</v>
      </c>
      <c r="AU163" s="240" t="s">
        <v>85</v>
      </c>
      <c r="AV163" s="13" t="s">
        <v>85</v>
      </c>
      <c r="AW163" s="13" t="s">
        <v>37</v>
      </c>
      <c r="AX163" s="13" t="s">
        <v>75</v>
      </c>
      <c r="AY163" s="240" t="s">
        <v>122</v>
      </c>
    </row>
    <row r="164" s="14" customFormat="1">
      <c r="A164" s="14"/>
      <c r="B164" s="241"/>
      <c r="C164" s="242"/>
      <c r="D164" s="210" t="s">
        <v>207</v>
      </c>
      <c r="E164" s="243" t="s">
        <v>19</v>
      </c>
      <c r="F164" s="244" t="s">
        <v>210</v>
      </c>
      <c r="G164" s="242"/>
      <c r="H164" s="245">
        <v>31.518000000000001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207</v>
      </c>
      <c r="AU164" s="251" t="s">
        <v>85</v>
      </c>
      <c r="AV164" s="14" t="s">
        <v>127</v>
      </c>
      <c r="AW164" s="14" t="s">
        <v>37</v>
      </c>
      <c r="AX164" s="14" t="s">
        <v>83</v>
      </c>
      <c r="AY164" s="251" t="s">
        <v>122</v>
      </c>
    </row>
    <row r="165" s="2" customFormat="1" ht="44.25" customHeight="1">
      <c r="A165" s="39"/>
      <c r="B165" s="40"/>
      <c r="C165" s="197" t="s">
        <v>452</v>
      </c>
      <c r="D165" s="197" t="s">
        <v>123</v>
      </c>
      <c r="E165" s="198" t="s">
        <v>453</v>
      </c>
      <c r="F165" s="199" t="s">
        <v>454</v>
      </c>
      <c r="G165" s="200" t="s">
        <v>213</v>
      </c>
      <c r="H165" s="201">
        <v>31.518000000000001</v>
      </c>
      <c r="I165" s="202"/>
      <c r="J165" s="203">
        <f>ROUND(I165*H165,2)</f>
        <v>0</v>
      </c>
      <c r="K165" s="199" t="s">
        <v>203</v>
      </c>
      <c r="L165" s="45"/>
      <c r="M165" s="204" t="s">
        <v>19</v>
      </c>
      <c r="N165" s="205" t="s">
        <v>46</v>
      </c>
      <c r="O165" s="85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08" t="s">
        <v>127</v>
      </c>
      <c r="AT165" s="208" t="s">
        <v>123</v>
      </c>
      <c r="AU165" s="208" t="s">
        <v>85</v>
      </c>
      <c r="AY165" s="18" t="s">
        <v>122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8" t="s">
        <v>83</v>
      </c>
      <c r="BK165" s="209">
        <f>ROUND(I165*H165,2)</f>
        <v>0</v>
      </c>
      <c r="BL165" s="18" t="s">
        <v>127</v>
      </c>
      <c r="BM165" s="208" t="s">
        <v>455</v>
      </c>
    </row>
    <row r="166" s="2" customFormat="1">
      <c r="A166" s="39"/>
      <c r="B166" s="40"/>
      <c r="C166" s="41"/>
      <c r="D166" s="228" t="s">
        <v>205</v>
      </c>
      <c r="E166" s="41"/>
      <c r="F166" s="229" t="s">
        <v>456</v>
      </c>
      <c r="G166" s="41"/>
      <c r="H166" s="41"/>
      <c r="I166" s="212"/>
      <c r="J166" s="41"/>
      <c r="K166" s="41"/>
      <c r="L166" s="45"/>
      <c r="M166" s="213"/>
      <c r="N166" s="21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205</v>
      </c>
      <c r="AU166" s="18" t="s">
        <v>85</v>
      </c>
    </row>
    <row r="167" s="13" customFormat="1">
      <c r="A167" s="13"/>
      <c r="B167" s="230"/>
      <c r="C167" s="231"/>
      <c r="D167" s="210" t="s">
        <v>207</v>
      </c>
      <c r="E167" s="232" t="s">
        <v>19</v>
      </c>
      <c r="F167" s="233" t="s">
        <v>446</v>
      </c>
      <c r="G167" s="231"/>
      <c r="H167" s="234">
        <v>31.518000000000001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207</v>
      </c>
      <c r="AU167" s="240" t="s">
        <v>85</v>
      </c>
      <c r="AV167" s="13" t="s">
        <v>85</v>
      </c>
      <c r="AW167" s="13" t="s">
        <v>37</v>
      </c>
      <c r="AX167" s="13" t="s">
        <v>75</v>
      </c>
      <c r="AY167" s="240" t="s">
        <v>122</v>
      </c>
    </row>
    <row r="168" s="14" customFormat="1">
      <c r="A168" s="14"/>
      <c r="B168" s="241"/>
      <c r="C168" s="242"/>
      <c r="D168" s="210" t="s">
        <v>207</v>
      </c>
      <c r="E168" s="243" t="s">
        <v>19</v>
      </c>
      <c r="F168" s="244" t="s">
        <v>210</v>
      </c>
      <c r="G168" s="242"/>
      <c r="H168" s="245">
        <v>31.518000000000001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207</v>
      </c>
      <c r="AU168" s="251" t="s">
        <v>85</v>
      </c>
      <c r="AV168" s="14" t="s">
        <v>127</v>
      </c>
      <c r="AW168" s="14" t="s">
        <v>37</v>
      </c>
      <c r="AX168" s="14" t="s">
        <v>83</v>
      </c>
      <c r="AY168" s="251" t="s">
        <v>122</v>
      </c>
    </row>
    <row r="169" s="2" customFormat="1" ht="37.8" customHeight="1">
      <c r="A169" s="39"/>
      <c r="B169" s="40"/>
      <c r="C169" s="197" t="s">
        <v>340</v>
      </c>
      <c r="D169" s="197" t="s">
        <v>123</v>
      </c>
      <c r="E169" s="198" t="s">
        <v>264</v>
      </c>
      <c r="F169" s="199" t="s">
        <v>265</v>
      </c>
      <c r="G169" s="200" t="s">
        <v>213</v>
      </c>
      <c r="H169" s="201">
        <v>619.48599999999999</v>
      </c>
      <c r="I169" s="202"/>
      <c r="J169" s="203">
        <f>ROUND(I169*H169,2)</f>
        <v>0</v>
      </c>
      <c r="K169" s="199" t="s">
        <v>203</v>
      </c>
      <c r="L169" s="45"/>
      <c r="M169" s="204" t="s">
        <v>19</v>
      </c>
      <c r="N169" s="205" t="s">
        <v>46</v>
      </c>
      <c r="O169" s="85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8" t="s">
        <v>127</v>
      </c>
      <c r="AT169" s="208" t="s">
        <v>123</v>
      </c>
      <c r="AU169" s="208" t="s">
        <v>85</v>
      </c>
      <c r="AY169" s="18" t="s">
        <v>122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8" t="s">
        <v>83</v>
      </c>
      <c r="BK169" s="209">
        <f>ROUND(I169*H169,2)</f>
        <v>0</v>
      </c>
      <c r="BL169" s="18" t="s">
        <v>127</v>
      </c>
      <c r="BM169" s="208" t="s">
        <v>457</v>
      </c>
    </row>
    <row r="170" s="2" customFormat="1">
      <c r="A170" s="39"/>
      <c r="B170" s="40"/>
      <c r="C170" s="41"/>
      <c r="D170" s="228" t="s">
        <v>205</v>
      </c>
      <c r="E170" s="41"/>
      <c r="F170" s="229" t="s">
        <v>267</v>
      </c>
      <c r="G170" s="41"/>
      <c r="H170" s="41"/>
      <c r="I170" s="212"/>
      <c r="J170" s="41"/>
      <c r="K170" s="41"/>
      <c r="L170" s="45"/>
      <c r="M170" s="213"/>
      <c r="N170" s="214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205</v>
      </c>
      <c r="AU170" s="18" t="s">
        <v>85</v>
      </c>
    </row>
    <row r="171" s="13" customFormat="1">
      <c r="A171" s="13"/>
      <c r="B171" s="230"/>
      <c r="C171" s="231"/>
      <c r="D171" s="210" t="s">
        <v>207</v>
      </c>
      <c r="E171" s="232" t="s">
        <v>19</v>
      </c>
      <c r="F171" s="233" t="s">
        <v>458</v>
      </c>
      <c r="G171" s="231"/>
      <c r="H171" s="234">
        <v>159.44399999999999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207</v>
      </c>
      <c r="AU171" s="240" t="s">
        <v>85</v>
      </c>
      <c r="AV171" s="13" t="s">
        <v>85</v>
      </c>
      <c r="AW171" s="13" t="s">
        <v>37</v>
      </c>
      <c r="AX171" s="13" t="s">
        <v>75</v>
      </c>
      <c r="AY171" s="240" t="s">
        <v>122</v>
      </c>
    </row>
    <row r="172" s="13" customFormat="1">
      <c r="A172" s="13"/>
      <c r="B172" s="230"/>
      <c r="C172" s="231"/>
      <c r="D172" s="210" t="s">
        <v>207</v>
      </c>
      <c r="E172" s="232" t="s">
        <v>19</v>
      </c>
      <c r="F172" s="233" t="s">
        <v>459</v>
      </c>
      <c r="G172" s="231"/>
      <c r="H172" s="234">
        <v>408.13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207</v>
      </c>
      <c r="AU172" s="240" t="s">
        <v>85</v>
      </c>
      <c r="AV172" s="13" t="s">
        <v>85</v>
      </c>
      <c r="AW172" s="13" t="s">
        <v>37</v>
      </c>
      <c r="AX172" s="13" t="s">
        <v>75</v>
      </c>
      <c r="AY172" s="240" t="s">
        <v>122</v>
      </c>
    </row>
    <row r="173" s="13" customFormat="1">
      <c r="A173" s="13"/>
      <c r="B173" s="230"/>
      <c r="C173" s="231"/>
      <c r="D173" s="210" t="s">
        <v>207</v>
      </c>
      <c r="E173" s="232" t="s">
        <v>19</v>
      </c>
      <c r="F173" s="233" t="s">
        <v>393</v>
      </c>
      <c r="G173" s="231"/>
      <c r="H173" s="234">
        <v>83.430000000000007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207</v>
      </c>
      <c r="AU173" s="240" t="s">
        <v>85</v>
      </c>
      <c r="AV173" s="13" t="s">
        <v>85</v>
      </c>
      <c r="AW173" s="13" t="s">
        <v>37</v>
      </c>
      <c r="AX173" s="13" t="s">
        <v>75</v>
      </c>
      <c r="AY173" s="240" t="s">
        <v>122</v>
      </c>
    </row>
    <row r="174" s="13" customFormat="1">
      <c r="A174" s="13"/>
      <c r="B174" s="230"/>
      <c r="C174" s="231"/>
      <c r="D174" s="210" t="s">
        <v>207</v>
      </c>
      <c r="E174" s="232" t="s">
        <v>19</v>
      </c>
      <c r="F174" s="233" t="s">
        <v>427</v>
      </c>
      <c r="G174" s="231"/>
      <c r="H174" s="234">
        <v>-31.518000000000001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207</v>
      </c>
      <c r="AU174" s="240" t="s">
        <v>85</v>
      </c>
      <c r="AV174" s="13" t="s">
        <v>85</v>
      </c>
      <c r="AW174" s="13" t="s">
        <v>37</v>
      </c>
      <c r="AX174" s="13" t="s">
        <v>75</v>
      </c>
      <c r="AY174" s="240" t="s">
        <v>122</v>
      </c>
    </row>
    <row r="175" s="14" customFormat="1">
      <c r="A175" s="14"/>
      <c r="B175" s="241"/>
      <c r="C175" s="242"/>
      <c r="D175" s="210" t="s">
        <v>207</v>
      </c>
      <c r="E175" s="243" t="s">
        <v>19</v>
      </c>
      <c r="F175" s="244" t="s">
        <v>210</v>
      </c>
      <c r="G175" s="242"/>
      <c r="H175" s="245">
        <v>619.48599999999999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207</v>
      </c>
      <c r="AU175" s="251" t="s">
        <v>85</v>
      </c>
      <c r="AV175" s="14" t="s">
        <v>127</v>
      </c>
      <c r="AW175" s="14" t="s">
        <v>37</v>
      </c>
      <c r="AX175" s="14" t="s">
        <v>83</v>
      </c>
      <c r="AY175" s="251" t="s">
        <v>122</v>
      </c>
    </row>
    <row r="176" s="2" customFormat="1" ht="21.75" customHeight="1">
      <c r="A176" s="39"/>
      <c r="B176" s="40"/>
      <c r="C176" s="197" t="s">
        <v>346</v>
      </c>
      <c r="D176" s="197" t="s">
        <v>123</v>
      </c>
      <c r="E176" s="198" t="s">
        <v>287</v>
      </c>
      <c r="F176" s="199" t="s">
        <v>288</v>
      </c>
      <c r="G176" s="200" t="s">
        <v>202</v>
      </c>
      <c r="H176" s="201">
        <v>556.20000000000005</v>
      </c>
      <c r="I176" s="202"/>
      <c r="J176" s="203">
        <f>ROUND(I176*H176,2)</f>
        <v>0</v>
      </c>
      <c r="K176" s="199" t="s">
        <v>203</v>
      </c>
      <c r="L176" s="45"/>
      <c r="M176" s="204" t="s">
        <v>19</v>
      </c>
      <c r="N176" s="205" t="s">
        <v>46</v>
      </c>
      <c r="O176" s="85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8" t="s">
        <v>127</v>
      </c>
      <c r="AT176" s="208" t="s">
        <v>123</v>
      </c>
      <c r="AU176" s="208" t="s">
        <v>85</v>
      </c>
      <c r="AY176" s="18" t="s">
        <v>122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8" t="s">
        <v>83</v>
      </c>
      <c r="BK176" s="209">
        <f>ROUND(I176*H176,2)</f>
        <v>0</v>
      </c>
      <c r="BL176" s="18" t="s">
        <v>127</v>
      </c>
      <c r="BM176" s="208" t="s">
        <v>460</v>
      </c>
    </row>
    <row r="177" s="2" customFormat="1">
      <c r="A177" s="39"/>
      <c r="B177" s="40"/>
      <c r="C177" s="41"/>
      <c r="D177" s="228" t="s">
        <v>205</v>
      </c>
      <c r="E177" s="41"/>
      <c r="F177" s="229" t="s">
        <v>290</v>
      </c>
      <c r="G177" s="41"/>
      <c r="H177" s="41"/>
      <c r="I177" s="212"/>
      <c r="J177" s="41"/>
      <c r="K177" s="41"/>
      <c r="L177" s="45"/>
      <c r="M177" s="213"/>
      <c r="N177" s="214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205</v>
      </c>
      <c r="AU177" s="18" t="s">
        <v>85</v>
      </c>
    </row>
    <row r="178" s="13" customFormat="1">
      <c r="A178" s="13"/>
      <c r="B178" s="230"/>
      <c r="C178" s="231"/>
      <c r="D178" s="210" t="s">
        <v>207</v>
      </c>
      <c r="E178" s="232" t="s">
        <v>19</v>
      </c>
      <c r="F178" s="233" t="s">
        <v>461</v>
      </c>
      <c r="G178" s="231"/>
      <c r="H178" s="234">
        <v>556.20000000000005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207</v>
      </c>
      <c r="AU178" s="240" t="s">
        <v>85</v>
      </c>
      <c r="AV178" s="13" t="s">
        <v>85</v>
      </c>
      <c r="AW178" s="13" t="s">
        <v>37</v>
      </c>
      <c r="AX178" s="13" t="s">
        <v>75</v>
      </c>
      <c r="AY178" s="240" t="s">
        <v>122</v>
      </c>
    </row>
    <row r="179" s="14" customFormat="1">
      <c r="A179" s="14"/>
      <c r="B179" s="241"/>
      <c r="C179" s="242"/>
      <c r="D179" s="210" t="s">
        <v>207</v>
      </c>
      <c r="E179" s="243" t="s">
        <v>19</v>
      </c>
      <c r="F179" s="244" t="s">
        <v>210</v>
      </c>
      <c r="G179" s="242"/>
      <c r="H179" s="245">
        <v>556.20000000000005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207</v>
      </c>
      <c r="AU179" s="251" t="s">
        <v>85</v>
      </c>
      <c r="AV179" s="14" t="s">
        <v>127</v>
      </c>
      <c r="AW179" s="14" t="s">
        <v>37</v>
      </c>
      <c r="AX179" s="14" t="s">
        <v>83</v>
      </c>
      <c r="AY179" s="251" t="s">
        <v>122</v>
      </c>
    </row>
    <row r="180" s="2" customFormat="1" ht="16.5" customHeight="1">
      <c r="A180" s="39"/>
      <c r="B180" s="40"/>
      <c r="C180" s="252" t="s">
        <v>353</v>
      </c>
      <c r="D180" s="252" t="s">
        <v>282</v>
      </c>
      <c r="E180" s="253" t="s">
        <v>292</v>
      </c>
      <c r="F180" s="254" t="s">
        <v>293</v>
      </c>
      <c r="G180" s="255" t="s">
        <v>294</v>
      </c>
      <c r="H180" s="256">
        <v>11.124000000000001</v>
      </c>
      <c r="I180" s="257"/>
      <c r="J180" s="258">
        <f>ROUND(I180*H180,2)</f>
        <v>0</v>
      </c>
      <c r="K180" s="254" t="s">
        <v>203</v>
      </c>
      <c r="L180" s="259"/>
      <c r="M180" s="260" t="s">
        <v>19</v>
      </c>
      <c r="N180" s="261" t="s">
        <v>46</v>
      </c>
      <c r="O180" s="85"/>
      <c r="P180" s="206">
        <f>O180*H180</f>
        <v>0</v>
      </c>
      <c r="Q180" s="206">
        <v>0.001</v>
      </c>
      <c r="R180" s="206">
        <f>Q180*H180</f>
        <v>0.011124</v>
      </c>
      <c r="S180" s="206">
        <v>0</v>
      </c>
      <c r="T180" s="20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8" t="s">
        <v>158</v>
      </c>
      <c r="AT180" s="208" t="s">
        <v>282</v>
      </c>
      <c r="AU180" s="208" t="s">
        <v>85</v>
      </c>
      <c r="AY180" s="18" t="s">
        <v>122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8" t="s">
        <v>83</v>
      </c>
      <c r="BK180" s="209">
        <f>ROUND(I180*H180,2)</f>
        <v>0</v>
      </c>
      <c r="BL180" s="18" t="s">
        <v>127</v>
      </c>
      <c r="BM180" s="208" t="s">
        <v>462</v>
      </c>
    </row>
    <row r="181" s="13" customFormat="1">
      <c r="A181" s="13"/>
      <c r="B181" s="230"/>
      <c r="C181" s="231"/>
      <c r="D181" s="210" t="s">
        <v>207</v>
      </c>
      <c r="E181" s="232" t="s">
        <v>19</v>
      </c>
      <c r="F181" s="233" t="s">
        <v>463</v>
      </c>
      <c r="G181" s="231"/>
      <c r="H181" s="234">
        <v>11.124000000000001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207</v>
      </c>
      <c r="AU181" s="240" t="s">
        <v>85</v>
      </c>
      <c r="AV181" s="13" t="s">
        <v>85</v>
      </c>
      <c r="AW181" s="13" t="s">
        <v>37</v>
      </c>
      <c r="AX181" s="13" t="s">
        <v>83</v>
      </c>
      <c r="AY181" s="240" t="s">
        <v>122</v>
      </c>
    </row>
    <row r="182" s="2" customFormat="1" ht="49.05" customHeight="1">
      <c r="A182" s="39"/>
      <c r="B182" s="40"/>
      <c r="C182" s="197" t="s">
        <v>360</v>
      </c>
      <c r="D182" s="197" t="s">
        <v>123</v>
      </c>
      <c r="E182" s="198" t="s">
        <v>464</v>
      </c>
      <c r="F182" s="199" t="s">
        <v>465</v>
      </c>
      <c r="G182" s="200" t="s">
        <v>202</v>
      </c>
      <c r="H182" s="201">
        <v>556.20000000000005</v>
      </c>
      <c r="I182" s="202"/>
      <c r="J182" s="203">
        <f>ROUND(I182*H182,2)</f>
        <v>0</v>
      </c>
      <c r="K182" s="199" t="s">
        <v>203</v>
      </c>
      <c r="L182" s="45"/>
      <c r="M182" s="204" t="s">
        <v>19</v>
      </c>
      <c r="N182" s="205" t="s">
        <v>46</v>
      </c>
      <c r="O182" s="85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8" t="s">
        <v>127</v>
      </c>
      <c r="AT182" s="208" t="s">
        <v>123</v>
      </c>
      <c r="AU182" s="208" t="s">
        <v>85</v>
      </c>
      <c r="AY182" s="18" t="s">
        <v>122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8" t="s">
        <v>83</v>
      </c>
      <c r="BK182" s="209">
        <f>ROUND(I182*H182,2)</f>
        <v>0</v>
      </c>
      <c r="BL182" s="18" t="s">
        <v>127</v>
      </c>
      <c r="BM182" s="208" t="s">
        <v>466</v>
      </c>
    </row>
    <row r="183" s="2" customFormat="1">
      <c r="A183" s="39"/>
      <c r="B183" s="40"/>
      <c r="C183" s="41"/>
      <c r="D183" s="228" t="s">
        <v>205</v>
      </c>
      <c r="E183" s="41"/>
      <c r="F183" s="229" t="s">
        <v>467</v>
      </c>
      <c r="G183" s="41"/>
      <c r="H183" s="41"/>
      <c r="I183" s="212"/>
      <c r="J183" s="41"/>
      <c r="K183" s="41"/>
      <c r="L183" s="45"/>
      <c r="M183" s="213"/>
      <c r="N183" s="214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205</v>
      </c>
      <c r="AU183" s="18" t="s">
        <v>85</v>
      </c>
    </row>
    <row r="184" s="13" customFormat="1">
      <c r="A184" s="13"/>
      <c r="B184" s="230"/>
      <c r="C184" s="231"/>
      <c r="D184" s="210" t="s">
        <v>207</v>
      </c>
      <c r="E184" s="232" t="s">
        <v>19</v>
      </c>
      <c r="F184" s="233" t="s">
        <v>468</v>
      </c>
      <c r="G184" s="231"/>
      <c r="H184" s="234">
        <v>556.20000000000005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207</v>
      </c>
      <c r="AU184" s="240" t="s">
        <v>85</v>
      </c>
      <c r="AV184" s="13" t="s">
        <v>85</v>
      </c>
      <c r="AW184" s="13" t="s">
        <v>37</v>
      </c>
      <c r="AX184" s="13" t="s">
        <v>75</v>
      </c>
      <c r="AY184" s="240" t="s">
        <v>122</v>
      </c>
    </row>
    <row r="185" s="14" customFormat="1">
      <c r="A185" s="14"/>
      <c r="B185" s="241"/>
      <c r="C185" s="242"/>
      <c r="D185" s="210" t="s">
        <v>207</v>
      </c>
      <c r="E185" s="243" t="s">
        <v>19</v>
      </c>
      <c r="F185" s="244" t="s">
        <v>210</v>
      </c>
      <c r="G185" s="242"/>
      <c r="H185" s="245">
        <v>556.20000000000005</v>
      </c>
      <c r="I185" s="246"/>
      <c r="J185" s="242"/>
      <c r="K185" s="242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207</v>
      </c>
      <c r="AU185" s="251" t="s">
        <v>85</v>
      </c>
      <c r="AV185" s="14" t="s">
        <v>127</v>
      </c>
      <c r="AW185" s="14" t="s">
        <v>37</v>
      </c>
      <c r="AX185" s="14" t="s">
        <v>83</v>
      </c>
      <c r="AY185" s="251" t="s">
        <v>122</v>
      </c>
    </row>
    <row r="186" s="2" customFormat="1" ht="37.8" customHeight="1">
      <c r="A186" s="39"/>
      <c r="B186" s="40"/>
      <c r="C186" s="197" t="s">
        <v>253</v>
      </c>
      <c r="D186" s="197" t="s">
        <v>123</v>
      </c>
      <c r="E186" s="198" t="s">
        <v>469</v>
      </c>
      <c r="F186" s="199" t="s">
        <v>470</v>
      </c>
      <c r="G186" s="200" t="s">
        <v>202</v>
      </c>
      <c r="H186" s="201">
        <v>556.20000000000005</v>
      </c>
      <c r="I186" s="202"/>
      <c r="J186" s="203">
        <f>ROUND(I186*H186,2)</f>
        <v>0</v>
      </c>
      <c r="K186" s="199" t="s">
        <v>203</v>
      </c>
      <c r="L186" s="45"/>
      <c r="M186" s="204" t="s">
        <v>19</v>
      </c>
      <c r="N186" s="205" t="s">
        <v>46</v>
      </c>
      <c r="O186" s="85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8" t="s">
        <v>127</v>
      </c>
      <c r="AT186" s="208" t="s">
        <v>123</v>
      </c>
      <c r="AU186" s="208" t="s">
        <v>85</v>
      </c>
      <c r="AY186" s="18" t="s">
        <v>122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8" t="s">
        <v>83</v>
      </c>
      <c r="BK186" s="209">
        <f>ROUND(I186*H186,2)</f>
        <v>0</v>
      </c>
      <c r="BL186" s="18" t="s">
        <v>127</v>
      </c>
      <c r="BM186" s="208" t="s">
        <v>471</v>
      </c>
    </row>
    <row r="187" s="2" customFormat="1">
      <c r="A187" s="39"/>
      <c r="B187" s="40"/>
      <c r="C187" s="41"/>
      <c r="D187" s="228" t="s">
        <v>205</v>
      </c>
      <c r="E187" s="41"/>
      <c r="F187" s="229" t="s">
        <v>472</v>
      </c>
      <c r="G187" s="41"/>
      <c r="H187" s="41"/>
      <c r="I187" s="212"/>
      <c r="J187" s="41"/>
      <c r="K187" s="41"/>
      <c r="L187" s="45"/>
      <c r="M187" s="213"/>
      <c r="N187" s="214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205</v>
      </c>
      <c r="AU187" s="18" t="s">
        <v>85</v>
      </c>
    </row>
    <row r="188" s="13" customFormat="1">
      <c r="A188" s="13"/>
      <c r="B188" s="230"/>
      <c r="C188" s="231"/>
      <c r="D188" s="210" t="s">
        <v>207</v>
      </c>
      <c r="E188" s="232" t="s">
        <v>19</v>
      </c>
      <c r="F188" s="233" t="s">
        <v>461</v>
      </c>
      <c r="G188" s="231"/>
      <c r="H188" s="234">
        <v>556.20000000000005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207</v>
      </c>
      <c r="AU188" s="240" t="s">
        <v>85</v>
      </c>
      <c r="AV188" s="13" t="s">
        <v>85</v>
      </c>
      <c r="AW188" s="13" t="s">
        <v>37</v>
      </c>
      <c r="AX188" s="13" t="s">
        <v>75</v>
      </c>
      <c r="AY188" s="240" t="s">
        <v>122</v>
      </c>
    </row>
    <row r="189" s="14" customFormat="1">
      <c r="A189" s="14"/>
      <c r="B189" s="241"/>
      <c r="C189" s="242"/>
      <c r="D189" s="210" t="s">
        <v>207</v>
      </c>
      <c r="E189" s="243" t="s">
        <v>19</v>
      </c>
      <c r="F189" s="244" t="s">
        <v>210</v>
      </c>
      <c r="G189" s="242"/>
      <c r="H189" s="245">
        <v>556.20000000000005</v>
      </c>
      <c r="I189" s="246"/>
      <c r="J189" s="242"/>
      <c r="K189" s="242"/>
      <c r="L189" s="247"/>
      <c r="M189" s="248"/>
      <c r="N189" s="249"/>
      <c r="O189" s="249"/>
      <c r="P189" s="249"/>
      <c r="Q189" s="249"/>
      <c r="R189" s="249"/>
      <c r="S189" s="249"/>
      <c r="T189" s="25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1" t="s">
        <v>207</v>
      </c>
      <c r="AU189" s="251" t="s">
        <v>85</v>
      </c>
      <c r="AV189" s="14" t="s">
        <v>127</v>
      </c>
      <c r="AW189" s="14" t="s">
        <v>37</v>
      </c>
      <c r="AX189" s="14" t="s">
        <v>83</v>
      </c>
      <c r="AY189" s="251" t="s">
        <v>122</v>
      </c>
    </row>
    <row r="190" s="2" customFormat="1" ht="16.5" customHeight="1">
      <c r="A190" s="39"/>
      <c r="B190" s="40"/>
      <c r="C190" s="197" t="s">
        <v>7</v>
      </c>
      <c r="D190" s="197" t="s">
        <v>123</v>
      </c>
      <c r="E190" s="198" t="s">
        <v>272</v>
      </c>
      <c r="F190" s="199" t="s">
        <v>273</v>
      </c>
      <c r="G190" s="200" t="s">
        <v>274</v>
      </c>
      <c r="H190" s="201">
        <v>1512.425</v>
      </c>
      <c r="I190" s="202"/>
      <c r="J190" s="203">
        <f>ROUND(I190*H190,2)</f>
        <v>0</v>
      </c>
      <c r="K190" s="199" t="s">
        <v>19</v>
      </c>
      <c r="L190" s="45"/>
      <c r="M190" s="204" t="s">
        <v>19</v>
      </c>
      <c r="N190" s="205" t="s">
        <v>46</v>
      </c>
      <c r="O190" s="85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8" t="s">
        <v>127</v>
      </c>
      <c r="AT190" s="208" t="s">
        <v>123</v>
      </c>
      <c r="AU190" s="208" t="s">
        <v>85</v>
      </c>
      <c r="AY190" s="18" t="s">
        <v>122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8" t="s">
        <v>83</v>
      </c>
      <c r="BK190" s="209">
        <f>ROUND(I190*H190,2)</f>
        <v>0</v>
      </c>
      <c r="BL190" s="18" t="s">
        <v>127</v>
      </c>
      <c r="BM190" s="208" t="s">
        <v>473</v>
      </c>
    </row>
    <row r="191" s="13" customFormat="1">
      <c r="A191" s="13"/>
      <c r="B191" s="230"/>
      <c r="C191" s="231"/>
      <c r="D191" s="210" t="s">
        <v>207</v>
      </c>
      <c r="E191" s="232" t="s">
        <v>19</v>
      </c>
      <c r="F191" s="233" t="s">
        <v>474</v>
      </c>
      <c r="G191" s="231"/>
      <c r="H191" s="234">
        <v>148.31999999999999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207</v>
      </c>
      <c r="AU191" s="240" t="s">
        <v>85</v>
      </c>
      <c r="AV191" s="13" t="s">
        <v>85</v>
      </c>
      <c r="AW191" s="13" t="s">
        <v>37</v>
      </c>
      <c r="AX191" s="13" t="s">
        <v>75</v>
      </c>
      <c r="AY191" s="240" t="s">
        <v>122</v>
      </c>
    </row>
    <row r="192" s="13" customFormat="1">
      <c r="A192" s="13"/>
      <c r="B192" s="230"/>
      <c r="C192" s="231"/>
      <c r="D192" s="210" t="s">
        <v>207</v>
      </c>
      <c r="E192" s="232" t="s">
        <v>19</v>
      </c>
      <c r="F192" s="233" t="s">
        <v>475</v>
      </c>
      <c r="G192" s="231"/>
      <c r="H192" s="234">
        <v>456.64999999999998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207</v>
      </c>
      <c r="AU192" s="240" t="s">
        <v>85</v>
      </c>
      <c r="AV192" s="13" t="s">
        <v>85</v>
      </c>
      <c r="AW192" s="13" t="s">
        <v>37</v>
      </c>
      <c r="AX192" s="13" t="s">
        <v>75</v>
      </c>
      <c r="AY192" s="240" t="s">
        <v>122</v>
      </c>
    </row>
    <row r="193" s="14" customFormat="1">
      <c r="A193" s="14"/>
      <c r="B193" s="241"/>
      <c r="C193" s="242"/>
      <c r="D193" s="210" t="s">
        <v>207</v>
      </c>
      <c r="E193" s="243" t="s">
        <v>19</v>
      </c>
      <c r="F193" s="244" t="s">
        <v>210</v>
      </c>
      <c r="G193" s="242"/>
      <c r="H193" s="245">
        <v>604.97000000000003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207</v>
      </c>
      <c r="AU193" s="251" t="s">
        <v>85</v>
      </c>
      <c r="AV193" s="14" t="s">
        <v>127</v>
      </c>
      <c r="AW193" s="14" t="s">
        <v>37</v>
      </c>
      <c r="AX193" s="14" t="s">
        <v>75</v>
      </c>
      <c r="AY193" s="251" t="s">
        <v>122</v>
      </c>
    </row>
    <row r="194" s="13" customFormat="1">
      <c r="A194" s="13"/>
      <c r="B194" s="230"/>
      <c r="C194" s="231"/>
      <c r="D194" s="210" t="s">
        <v>207</v>
      </c>
      <c r="E194" s="232" t="s">
        <v>19</v>
      </c>
      <c r="F194" s="233" t="s">
        <v>476</v>
      </c>
      <c r="G194" s="231"/>
      <c r="H194" s="234">
        <v>1512.425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207</v>
      </c>
      <c r="AU194" s="240" t="s">
        <v>85</v>
      </c>
      <c r="AV194" s="13" t="s">
        <v>85</v>
      </c>
      <c r="AW194" s="13" t="s">
        <v>37</v>
      </c>
      <c r="AX194" s="13" t="s">
        <v>83</v>
      </c>
      <c r="AY194" s="240" t="s">
        <v>122</v>
      </c>
    </row>
    <row r="195" s="11" customFormat="1" ht="22.8" customHeight="1">
      <c r="A195" s="11"/>
      <c r="B195" s="183"/>
      <c r="C195" s="184"/>
      <c r="D195" s="185" t="s">
        <v>74</v>
      </c>
      <c r="E195" s="226" t="s">
        <v>127</v>
      </c>
      <c r="F195" s="226" t="s">
        <v>308</v>
      </c>
      <c r="G195" s="184"/>
      <c r="H195" s="184"/>
      <c r="I195" s="187"/>
      <c r="J195" s="227">
        <f>BK195</f>
        <v>0</v>
      </c>
      <c r="K195" s="184"/>
      <c r="L195" s="189"/>
      <c r="M195" s="190"/>
      <c r="N195" s="191"/>
      <c r="O195" s="191"/>
      <c r="P195" s="192">
        <f>SUM(P196:P206)</f>
        <v>0</v>
      </c>
      <c r="Q195" s="191"/>
      <c r="R195" s="192">
        <f>SUM(R196:R206)</f>
        <v>819.4309199999999</v>
      </c>
      <c r="S195" s="191"/>
      <c r="T195" s="193">
        <f>SUM(T196:T206)</f>
        <v>0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194" t="s">
        <v>83</v>
      </c>
      <c r="AT195" s="195" t="s">
        <v>74</v>
      </c>
      <c r="AU195" s="195" t="s">
        <v>83</v>
      </c>
      <c r="AY195" s="194" t="s">
        <v>122</v>
      </c>
      <c r="BK195" s="196">
        <f>SUM(BK196:BK206)</f>
        <v>0</v>
      </c>
    </row>
    <row r="196" s="2" customFormat="1" ht="55.5" customHeight="1">
      <c r="A196" s="39"/>
      <c r="B196" s="40"/>
      <c r="C196" s="197" t="s">
        <v>477</v>
      </c>
      <c r="D196" s="197" t="s">
        <v>123</v>
      </c>
      <c r="E196" s="198" t="s">
        <v>478</v>
      </c>
      <c r="F196" s="199" t="s">
        <v>479</v>
      </c>
      <c r="G196" s="200" t="s">
        <v>213</v>
      </c>
      <c r="H196" s="201">
        <v>532.09799999999996</v>
      </c>
      <c r="I196" s="202"/>
      <c r="J196" s="203">
        <f>ROUND(I196*H196,2)</f>
        <v>0</v>
      </c>
      <c r="K196" s="199" t="s">
        <v>203</v>
      </c>
      <c r="L196" s="45"/>
      <c r="M196" s="204" t="s">
        <v>19</v>
      </c>
      <c r="N196" s="205" t="s">
        <v>46</v>
      </c>
      <c r="O196" s="85"/>
      <c r="P196" s="206">
        <f>O196*H196</f>
        <v>0</v>
      </c>
      <c r="Q196" s="206">
        <v>1.54</v>
      </c>
      <c r="R196" s="206">
        <f>Q196*H196</f>
        <v>819.4309199999999</v>
      </c>
      <c r="S196" s="206">
        <v>0</v>
      </c>
      <c r="T196" s="20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8" t="s">
        <v>127</v>
      </c>
      <c r="AT196" s="208" t="s">
        <v>123</v>
      </c>
      <c r="AU196" s="208" t="s">
        <v>85</v>
      </c>
      <c r="AY196" s="18" t="s">
        <v>122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8" t="s">
        <v>83</v>
      </c>
      <c r="BK196" s="209">
        <f>ROUND(I196*H196,2)</f>
        <v>0</v>
      </c>
      <c r="BL196" s="18" t="s">
        <v>127</v>
      </c>
      <c r="BM196" s="208" t="s">
        <v>480</v>
      </c>
    </row>
    <row r="197" s="2" customFormat="1">
      <c r="A197" s="39"/>
      <c r="B197" s="40"/>
      <c r="C197" s="41"/>
      <c r="D197" s="228" t="s">
        <v>205</v>
      </c>
      <c r="E197" s="41"/>
      <c r="F197" s="229" t="s">
        <v>481</v>
      </c>
      <c r="G197" s="41"/>
      <c r="H197" s="41"/>
      <c r="I197" s="212"/>
      <c r="J197" s="41"/>
      <c r="K197" s="41"/>
      <c r="L197" s="45"/>
      <c r="M197" s="213"/>
      <c r="N197" s="214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205</v>
      </c>
      <c r="AU197" s="18" t="s">
        <v>85</v>
      </c>
    </row>
    <row r="198" s="13" customFormat="1">
      <c r="A198" s="13"/>
      <c r="B198" s="230"/>
      <c r="C198" s="231"/>
      <c r="D198" s="210" t="s">
        <v>207</v>
      </c>
      <c r="E198" s="232" t="s">
        <v>19</v>
      </c>
      <c r="F198" s="233" t="s">
        <v>482</v>
      </c>
      <c r="G198" s="231"/>
      <c r="H198" s="234">
        <v>372.654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207</v>
      </c>
      <c r="AU198" s="240" t="s">
        <v>85</v>
      </c>
      <c r="AV198" s="13" t="s">
        <v>85</v>
      </c>
      <c r="AW198" s="13" t="s">
        <v>37</v>
      </c>
      <c r="AX198" s="13" t="s">
        <v>75</v>
      </c>
      <c r="AY198" s="240" t="s">
        <v>122</v>
      </c>
    </row>
    <row r="199" s="13" customFormat="1">
      <c r="A199" s="13"/>
      <c r="B199" s="230"/>
      <c r="C199" s="231"/>
      <c r="D199" s="210" t="s">
        <v>207</v>
      </c>
      <c r="E199" s="232" t="s">
        <v>19</v>
      </c>
      <c r="F199" s="233" t="s">
        <v>483</v>
      </c>
      <c r="G199" s="231"/>
      <c r="H199" s="234">
        <v>159.44399999999999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207</v>
      </c>
      <c r="AU199" s="240" t="s">
        <v>85</v>
      </c>
      <c r="AV199" s="13" t="s">
        <v>85</v>
      </c>
      <c r="AW199" s="13" t="s">
        <v>37</v>
      </c>
      <c r="AX199" s="13" t="s">
        <v>75</v>
      </c>
      <c r="AY199" s="240" t="s">
        <v>122</v>
      </c>
    </row>
    <row r="200" s="14" customFormat="1">
      <c r="A200" s="14"/>
      <c r="B200" s="241"/>
      <c r="C200" s="242"/>
      <c r="D200" s="210" t="s">
        <v>207</v>
      </c>
      <c r="E200" s="243" t="s">
        <v>19</v>
      </c>
      <c r="F200" s="244" t="s">
        <v>210</v>
      </c>
      <c r="G200" s="242"/>
      <c r="H200" s="245">
        <v>532.09799999999996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207</v>
      </c>
      <c r="AU200" s="251" t="s">
        <v>85</v>
      </c>
      <c r="AV200" s="14" t="s">
        <v>127</v>
      </c>
      <c r="AW200" s="14" t="s">
        <v>37</v>
      </c>
      <c r="AX200" s="14" t="s">
        <v>83</v>
      </c>
      <c r="AY200" s="251" t="s">
        <v>122</v>
      </c>
    </row>
    <row r="201" s="2" customFormat="1" ht="24.15" customHeight="1">
      <c r="A201" s="39"/>
      <c r="B201" s="40"/>
      <c r="C201" s="197" t="s">
        <v>302</v>
      </c>
      <c r="D201" s="197" t="s">
        <v>123</v>
      </c>
      <c r="E201" s="198" t="s">
        <v>484</v>
      </c>
      <c r="F201" s="199" t="s">
        <v>485</v>
      </c>
      <c r="G201" s="200" t="s">
        <v>213</v>
      </c>
      <c r="H201" s="201">
        <v>42.567999999999998</v>
      </c>
      <c r="I201" s="202"/>
      <c r="J201" s="203">
        <f>ROUND(I201*H201,2)</f>
        <v>0</v>
      </c>
      <c r="K201" s="199" t="s">
        <v>19</v>
      </c>
      <c r="L201" s="45"/>
      <c r="M201" s="204" t="s">
        <v>19</v>
      </c>
      <c r="N201" s="205" t="s">
        <v>46</v>
      </c>
      <c r="O201" s="85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8" t="s">
        <v>127</v>
      </c>
      <c r="AT201" s="208" t="s">
        <v>123</v>
      </c>
      <c r="AU201" s="208" t="s">
        <v>85</v>
      </c>
      <c r="AY201" s="18" t="s">
        <v>122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8" t="s">
        <v>83</v>
      </c>
      <c r="BK201" s="209">
        <f>ROUND(I201*H201,2)</f>
        <v>0</v>
      </c>
      <c r="BL201" s="18" t="s">
        <v>127</v>
      </c>
      <c r="BM201" s="208" t="s">
        <v>486</v>
      </c>
    </row>
    <row r="202" s="2" customFormat="1">
      <c r="A202" s="39"/>
      <c r="B202" s="40"/>
      <c r="C202" s="41"/>
      <c r="D202" s="210" t="s">
        <v>129</v>
      </c>
      <c r="E202" s="41"/>
      <c r="F202" s="211" t="s">
        <v>487</v>
      </c>
      <c r="G202" s="41"/>
      <c r="H202" s="41"/>
      <c r="I202" s="212"/>
      <c r="J202" s="41"/>
      <c r="K202" s="41"/>
      <c r="L202" s="45"/>
      <c r="M202" s="213"/>
      <c r="N202" s="214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129</v>
      </c>
      <c r="AU202" s="18" t="s">
        <v>85</v>
      </c>
    </row>
    <row r="203" s="15" customFormat="1">
      <c r="A203" s="15"/>
      <c r="B203" s="265"/>
      <c r="C203" s="266"/>
      <c r="D203" s="210" t="s">
        <v>207</v>
      </c>
      <c r="E203" s="267" t="s">
        <v>19</v>
      </c>
      <c r="F203" s="268" t="s">
        <v>488</v>
      </c>
      <c r="G203" s="266"/>
      <c r="H203" s="267" t="s">
        <v>19</v>
      </c>
      <c r="I203" s="269"/>
      <c r="J203" s="266"/>
      <c r="K203" s="266"/>
      <c r="L203" s="270"/>
      <c r="M203" s="271"/>
      <c r="N203" s="272"/>
      <c r="O203" s="272"/>
      <c r="P203" s="272"/>
      <c r="Q203" s="272"/>
      <c r="R203" s="272"/>
      <c r="S203" s="272"/>
      <c r="T203" s="273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4" t="s">
        <v>207</v>
      </c>
      <c r="AU203" s="274" t="s">
        <v>85</v>
      </c>
      <c r="AV203" s="15" t="s">
        <v>83</v>
      </c>
      <c r="AW203" s="15" t="s">
        <v>37</v>
      </c>
      <c r="AX203" s="15" t="s">
        <v>75</v>
      </c>
      <c r="AY203" s="274" t="s">
        <v>122</v>
      </c>
    </row>
    <row r="204" s="13" customFormat="1">
      <c r="A204" s="13"/>
      <c r="B204" s="230"/>
      <c r="C204" s="231"/>
      <c r="D204" s="210" t="s">
        <v>207</v>
      </c>
      <c r="E204" s="232" t="s">
        <v>19</v>
      </c>
      <c r="F204" s="233" t="s">
        <v>489</v>
      </c>
      <c r="G204" s="231"/>
      <c r="H204" s="234">
        <v>29.812000000000001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207</v>
      </c>
      <c r="AU204" s="240" t="s">
        <v>85</v>
      </c>
      <c r="AV204" s="13" t="s">
        <v>85</v>
      </c>
      <c r="AW204" s="13" t="s">
        <v>37</v>
      </c>
      <c r="AX204" s="13" t="s">
        <v>75</v>
      </c>
      <c r="AY204" s="240" t="s">
        <v>122</v>
      </c>
    </row>
    <row r="205" s="13" customFormat="1">
      <c r="A205" s="13"/>
      <c r="B205" s="230"/>
      <c r="C205" s="231"/>
      <c r="D205" s="210" t="s">
        <v>207</v>
      </c>
      <c r="E205" s="232" t="s">
        <v>19</v>
      </c>
      <c r="F205" s="233" t="s">
        <v>490</v>
      </c>
      <c r="G205" s="231"/>
      <c r="H205" s="234">
        <v>12.756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207</v>
      </c>
      <c r="AU205" s="240" t="s">
        <v>85</v>
      </c>
      <c r="AV205" s="13" t="s">
        <v>85</v>
      </c>
      <c r="AW205" s="13" t="s">
        <v>37</v>
      </c>
      <c r="AX205" s="13" t="s">
        <v>75</v>
      </c>
      <c r="AY205" s="240" t="s">
        <v>122</v>
      </c>
    </row>
    <row r="206" s="14" customFormat="1">
      <c r="A206" s="14"/>
      <c r="B206" s="241"/>
      <c r="C206" s="242"/>
      <c r="D206" s="210" t="s">
        <v>207</v>
      </c>
      <c r="E206" s="243" t="s">
        <v>19</v>
      </c>
      <c r="F206" s="244" t="s">
        <v>210</v>
      </c>
      <c r="G206" s="242"/>
      <c r="H206" s="245">
        <v>42.567999999999998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1" t="s">
        <v>207</v>
      </c>
      <c r="AU206" s="251" t="s">
        <v>85</v>
      </c>
      <c r="AV206" s="14" t="s">
        <v>127</v>
      </c>
      <c r="AW206" s="14" t="s">
        <v>37</v>
      </c>
      <c r="AX206" s="14" t="s">
        <v>83</v>
      </c>
      <c r="AY206" s="251" t="s">
        <v>122</v>
      </c>
    </row>
    <row r="207" s="11" customFormat="1" ht="22.8" customHeight="1">
      <c r="A207" s="11"/>
      <c r="B207" s="183"/>
      <c r="C207" s="184"/>
      <c r="D207" s="185" t="s">
        <v>74</v>
      </c>
      <c r="E207" s="226" t="s">
        <v>358</v>
      </c>
      <c r="F207" s="226" t="s">
        <v>359</v>
      </c>
      <c r="G207" s="184"/>
      <c r="H207" s="184"/>
      <c r="I207" s="187"/>
      <c r="J207" s="227">
        <f>BK207</f>
        <v>0</v>
      </c>
      <c r="K207" s="184"/>
      <c r="L207" s="189"/>
      <c r="M207" s="190"/>
      <c r="N207" s="191"/>
      <c r="O207" s="191"/>
      <c r="P207" s="192">
        <f>SUM(P208:P209)</f>
        <v>0</v>
      </c>
      <c r="Q207" s="191"/>
      <c r="R207" s="192">
        <f>SUM(R208:R209)</f>
        <v>0</v>
      </c>
      <c r="S207" s="191"/>
      <c r="T207" s="193">
        <f>SUM(T208:T209)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4" t="s">
        <v>83</v>
      </c>
      <c r="AT207" s="195" t="s">
        <v>74</v>
      </c>
      <c r="AU207" s="195" t="s">
        <v>83</v>
      </c>
      <c r="AY207" s="194" t="s">
        <v>122</v>
      </c>
      <c r="BK207" s="196">
        <f>SUM(BK208:BK209)</f>
        <v>0</v>
      </c>
    </row>
    <row r="208" s="2" customFormat="1" ht="33" customHeight="1">
      <c r="A208" s="39"/>
      <c r="B208" s="40"/>
      <c r="C208" s="197" t="s">
        <v>297</v>
      </c>
      <c r="D208" s="197" t="s">
        <v>123</v>
      </c>
      <c r="E208" s="198" t="s">
        <v>361</v>
      </c>
      <c r="F208" s="199" t="s">
        <v>362</v>
      </c>
      <c r="G208" s="200" t="s">
        <v>274</v>
      </c>
      <c r="H208" s="201">
        <v>821.96299999999997</v>
      </c>
      <c r="I208" s="202"/>
      <c r="J208" s="203">
        <f>ROUND(I208*H208,2)</f>
        <v>0</v>
      </c>
      <c r="K208" s="199" t="s">
        <v>203</v>
      </c>
      <c r="L208" s="45"/>
      <c r="M208" s="204" t="s">
        <v>19</v>
      </c>
      <c r="N208" s="205" t="s">
        <v>46</v>
      </c>
      <c r="O208" s="85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8" t="s">
        <v>127</v>
      </c>
      <c r="AT208" s="208" t="s">
        <v>123</v>
      </c>
      <c r="AU208" s="208" t="s">
        <v>85</v>
      </c>
      <c r="AY208" s="18" t="s">
        <v>122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8" t="s">
        <v>83</v>
      </c>
      <c r="BK208" s="209">
        <f>ROUND(I208*H208,2)</f>
        <v>0</v>
      </c>
      <c r="BL208" s="18" t="s">
        <v>127</v>
      </c>
      <c r="BM208" s="208" t="s">
        <v>491</v>
      </c>
    </row>
    <row r="209" s="2" customFormat="1">
      <c r="A209" s="39"/>
      <c r="B209" s="40"/>
      <c r="C209" s="41"/>
      <c r="D209" s="228" t="s">
        <v>205</v>
      </c>
      <c r="E209" s="41"/>
      <c r="F209" s="229" t="s">
        <v>364</v>
      </c>
      <c r="G209" s="41"/>
      <c r="H209" s="41"/>
      <c r="I209" s="212"/>
      <c r="J209" s="41"/>
      <c r="K209" s="41"/>
      <c r="L209" s="45"/>
      <c r="M209" s="262"/>
      <c r="N209" s="263"/>
      <c r="O209" s="217"/>
      <c r="P209" s="217"/>
      <c r="Q209" s="217"/>
      <c r="R209" s="217"/>
      <c r="S209" s="217"/>
      <c r="T209" s="264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205</v>
      </c>
      <c r="AU209" s="18" t="s">
        <v>85</v>
      </c>
    </row>
    <row r="210" s="2" customFormat="1" ht="6.96" customHeight="1">
      <c r="A210" s="39"/>
      <c r="B210" s="60"/>
      <c r="C210" s="61"/>
      <c r="D210" s="61"/>
      <c r="E210" s="61"/>
      <c r="F210" s="61"/>
      <c r="G210" s="61"/>
      <c r="H210" s="61"/>
      <c r="I210" s="61"/>
      <c r="J210" s="61"/>
      <c r="K210" s="61"/>
      <c r="L210" s="45"/>
      <c r="M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</row>
  </sheetData>
  <sheetProtection sheet="1" autoFilter="0" formatColumns="0" formatRows="0" objects="1" scenarios="1" spinCount="100000" saltValue="A4HsFdM4kOnHqvQV25DU4QONm+P9aueP9BwcapB1XgmU3SoU1MX+v+mAnKPb5A3f4KNb3g9X5GfL36+ywo93Ow==" hashValue="emOMhRWk1NCfkOTTAh3oRNIxA9UCzwEnThirkCh3yBv+ALIaJ4vDeC6BX1sl8tnt9hOs6MD7wsE5Oa/dcSlpkQ==" algorithmName="SHA-512" password="CC35"/>
  <autoFilter ref="C82:K20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2/115001106"/>
    <hyperlink ref="F89" r:id="rId2" display="https://podminky.urs.cz/item/CS_URS_2023_02/115101203"/>
    <hyperlink ref="F91" r:id="rId3" display="https://podminky.urs.cz/item/CS_URS_2023_02/115101303"/>
    <hyperlink ref="F95" r:id="rId4" display="https://podminky.urs.cz/item/CS_URS_2023_02/121151113"/>
    <hyperlink ref="F99" r:id="rId5" display="https://podminky.urs.cz/item/CS_URS_2023_02/114203104"/>
    <hyperlink ref="F103" r:id="rId6" display="https://podminky.urs.cz/item/CS_URS_2023_02/122351104"/>
    <hyperlink ref="F107" r:id="rId7" display="https://podminky.urs.cz/item/CS_URS_2023_02/122551104"/>
    <hyperlink ref="F111" r:id="rId8" display="https://podminky.urs.cz/item/CS_URS_2023_02/132351104"/>
    <hyperlink ref="F115" r:id="rId9" display="https://podminky.urs.cz/item/CS_URS_2023_02/132551103"/>
    <hyperlink ref="F120" r:id="rId10" display="https://podminky.urs.cz/item/CS_URS_2023_02/162351104"/>
    <hyperlink ref="F124" r:id="rId11" display="https://podminky.urs.cz/item/CS_URS_2023_02/162351144"/>
    <hyperlink ref="F128" r:id="rId12" display="https://podminky.urs.cz/item/CS_URS_2023_02/162751137"/>
    <hyperlink ref="F134" r:id="rId13" display="https://podminky.urs.cz/item/CS_URS_2023_02/162751139"/>
    <hyperlink ref="F142" r:id="rId14" display="https://podminky.urs.cz/item/CS_URS_2023_02/162751157"/>
    <hyperlink ref="F147" r:id="rId15" display="https://podminky.urs.cz/item/CS_URS_2023_02/162751159"/>
    <hyperlink ref="F154" r:id="rId16" display="https://podminky.urs.cz/item/CS_URS_2023_02/167151101"/>
    <hyperlink ref="F158" r:id="rId17" display="https://podminky.urs.cz/item/CS_URS_2023_02/162351124"/>
    <hyperlink ref="F162" r:id="rId18" display="https://podminky.urs.cz/item/CS_URS_2023_02/167151102"/>
    <hyperlink ref="F166" r:id="rId19" display="https://podminky.urs.cz/item/CS_URS_2023_02/171151111"/>
    <hyperlink ref="F170" r:id="rId20" display="https://podminky.urs.cz/item/CS_URS_2023_02/171251201"/>
    <hyperlink ref="F177" r:id="rId21" display="https://podminky.urs.cz/item/CS_URS_2023_02/180404111"/>
    <hyperlink ref="F183" r:id="rId22" display="https://podminky.urs.cz/item/CS_URS_2023_02/182151111"/>
    <hyperlink ref="F187" r:id="rId23" display="https://podminky.urs.cz/item/CS_URS_2023_02/182351133"/>
    <hyperlink ref="F197" r:id="rId24" display="https://podminky.urs.cz/item/CS_URS_2023_02/463211158"/>
    <hyperlink ref="F209" r:id="rId25" display="https://podminky.urs.cz/item/CS_URS_2023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Bělá, ř.km 6,975 - 7,140, Boskovice, oprava koryta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31. 10. 2023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ROUND((SUM(BE89:BE353)),  2)</f>
        <v>0</v>
      </c>
      <c r="G33" s="39"/>
      <c r="H33" s="39"/>
      <c r="I33" s="149">
        <v>0.20999999999999999</v>
      </c>
      <c r="J33" s="148">
        <f>ROUND(((SUM(BE89:BE353))*I33),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ROUND((SUM(BF89:BF353)),  2)</f>
        <v>0</v>
      </c>
      <c r="G34" s="39"/>
      <c r="H34" s="39"/>
      <c r="I34" s="149">
        <v>0.14999999999999999</v>
      </c>
      <c r="J34" s="148">
        <f>ROUND(((SUM(BF89:BF353))*I34),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ROUND((SUM(BG89:BG353)),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ROUND((SUM(BH89:BH353)),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ROUND((SUM(BI89:BI353)),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Bělá, ř.km 6,975 - 7,140, Boskovice, oprava koryta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SO 03 - U2 km 0,0927 - 0,1027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Boskovice</v>
      </c>
      <c r="G52" s="41"/>
      <c r="H52" s="41"/>
      <c r="I52" s="33" t="s">
        <v>23</v>
      </c>
      <c r="J52" s="73" t="str">
        <f>IF(J12="","",J12)</f>
        <v>31. 10. 2023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191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192</v>
      </c>
      <c r="E61" s="223"/>
      <c r="F61" s="223"/>
      <c r="G61" s="223"/>
      <c r="H61" s="223"/>
      <c r="I61" s="223"/>
      <c r="J61" s="224">
        <f>J91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4.88" customHeight="1">
      <c r="A62" s="12"/>
      <c r="B62" s="220"/>
      <c r="C62" s="221"/>
      <c r="D62" s="222" t="s">
        <v>493</v>
      </c>
      <c r="E62" s="223"/>
      <c r="F62" s="223"/>
      <c r="G62" s="223"/>
      <c r="H62" s="223"/>
      <c r="I62" s="223"/>
      <c r="J62" s="224">
        <f>J210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4.88" customHeight="1">
      <c r="A63" s="12"/>
      <c r="B63" s="220"/>
      <c r="C63" s="221"/>
      <c r="D63" s="222" t="s">
        <v>494</v>
      </c>
      <c r="E63" s="223"/>
      <c r="F63" s="223"/>
      <c r="G63" s="223"/>
      <c r="H63" s="223"/>
      <c r="I63" s="223"/>
      <c r="J63" s="224">
        <f>J211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193</v>
      </c>
      <c r="E64" s="223"/>
      <c r="F64" s="223"/>
      <c r="G64" s="223"/>
      <c r="H64" s="223"/>
      <c r="I64" s="223"/>
      <c r="J64" s="224">
        <f>J260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194</v>
      </c>
      <c r="E65" s="223"/>
      <c r="F65" s="223"/>
      <c r="G65" s="223"/>
      <c r="H65" s="223"/>
      <c r="I65" s="223"/>
      <c r="J65" s="224">
        <f>J289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20"/>
      <c r="C66" s="221"/>
      <c r="D66" s="222" t="s">
        <v>195</v>
      </c>
      <c r="E66" s="223"/>
      <c r="F66" s="223"/>
      <c r="G66" s="223"/>
      <c r="H66" s="223"/>
      <c r="I66" s="223"/>
      <c r="J66" s="224">
        <f>J302</f>
        <v>0</v>
      </c>
      <c r="K66" s="221"/>
      <c r="L66" s="225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20"/>
      <c r="C67" s="221"/>
      <c r="D67" s="222" t="s">
        <v>495</v>
      </c>
      <c r="E67" s="223"/>
      <c r="F67" s="223"/>
      <c r="G67" s="223"/>
      <c r="H67" s="223"/>
      <c r="I67" s="223"/>
      <c r="J67" s="224">
        <f>J335</f>
        <v>0</v>
      </c>
      <c r="K67" s="221"/>
      <c r="L67" s="225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20"/>
      <c r="C68" s="221"/>
      <c r="D68" s="222" t="s">
        <v>496</v>
      </c>
      <c r="E68" s="223"/>
      <c r="F68" s="223"/>
      <c r="G68" s="223"/>
      <c r="H68" s="223"/>
      <c r="I68" s="223"/>
      <c r="J68" s="224">
        <f>J341</f>
        <v>0</v>
      </c>
      <c r="K68" s="221"/>
      <c r="L68" s="225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12" customFormat="1" ht="19.92" customHeight="1">
      <c r="A69" s="12"/>
      <c r="B69" s="220"/>
      <c r="C69" s="221"/>
      <c r="D69" s="222" t="s">
        <v>196</v>
      </c>
      <c r="E69" s="223"/>
      <c r="F69" s="223"/>
      <c r="G69" s="223"/>
      <c r="H69" s="223"/>
      <c r="I69" s="223"/>
      <c r="J69" s="224">
        <f>J351</f>
        <v>0</v>
      </c>
      <c r="K69" s="221"/>
      <c r="L69" s="225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Bělá, ř.km 6,975 - 7,140, Boskovice, oprava koryta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99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03 - SO 03 - U2 km 0,0927 - 0,1027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Boskovice</v>
      </c>
      <c r="G83" s="41"/>
      <c r="H83" s="41"/>
      <c r="I83" s="33" t="s">
        <v>23</v>
      </c>
      <c r="J83" s="73" t="str">
        <f>IF(J12="","",J12)</f>
        <v>31. 10. 2023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25</v>
      </c>
      <c r="D85" s="41"/>
      <c r="E85" s="41"/>
      <c r="F85" s="28" t="str">
        <f>E15</f>
        <v>Povodí Moravy, s.p.</v>
      </c>
      <c r="G85" s="41"/>
      <c r="H85" s="41"/>
      <c r="I85" s="33" t="s">
        <v>33</v>
      </c>
      <c r="J85" s="37" t="str">
        <f>E21</f>
        <v>Ing. Vít Pučálek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31</v>
      </c>
      <c r="D86" s="41"/>
      <c r="E86" s="41"/>
      <c r="F86" s="28" t="str">
        <f>IF(E18="","",E18)</f>
        <v>Vyplň údaj</v>
      </c>
      <c r="G86" s="41"/>
      <c r="H86" s="41"/>
      <c r="I86" s="33" t="s">
        <v>38</v>
      </c>
      <c r="J86" s="37" t="str">
        <f>E24</f>
        <v>Ing. Vít Pučálek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0" customFormat="1" ht="29.28" customHeight="1">
      <c r="A88" s="172"/>
      <c r="B88" s="173"/>
      <c r="C88" s="174" t="s">
        <v>107</v>
      </c>
      <c r="D88" s="175" t="s">
        <v>60</v>
      </c>
      <c r="E88" s="175" t="s">
        <v>56</v>
      </c>
      <c r="F88" s="175" t="s">
        <v>57</v>
      </c>
      <c r="G88" s="175" t="s">
        <v>108</v>
      </c>
      <c r="H88" s="175" t="s">
        <v>109</v>
      </c>
      <c r="I88" s="175" t="s">
        <v>110</v>
      </c>
      <c r="J88" s="175" t="s">
        <v>103</v>
      </c>
      <c r="K88" s="176" t="s">
        <v>111</v>
      </c>
      <c r="L88" s="177"/>
      <c r="M88" s="93" t="s">
        <v>19</v>
      </c>
      <c r="N88" s="94" t="s">
        <v>45</v>
      </c>
      <c r="O88" s="94" t="s">
        <v>112</v>
      </c>
      <c r="P88" s="94" t="s">
        <v>113</v>
      </c>
      <c r="Q88" s="94" t="s">
        <v>114</v>
      </c>
      <c r="R88" s="94" t="s">
        <v>115</v>
      </c>
      <c r="S88" s="94" t="s">
        <v>116</v>
      </c>
      <c r="T88" s="95" t="s">
        <v>117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39"/>
      <c r="B89" s="40"/>
      <c r="C89" s="100" t="s">
        <v>118</v>
      </c>
      <c r="D89" s="41"/>
      <c r="E89" s="41"/>
      <c r="F89" s="41"/>
      <c r="G89" s="41"/>
      <c r="H89" s="41"/>
      <c r="I89" s="41"/>
      <c r="J89" s="178">
        <f>BK89</f>
        <v>0</v>
      </c>
      <c r="K89" s="41"/>
      <c r="L89" s="45"/>
      <c r="M89" s="96"/>
      <c r="N89" s="179"/>
      <c r="O89" s="97"/>
      <c r="P89" s="180">
        <f>P90</f>
        <v>0</v>
      </c>
      <c r="Q89" s="97"/>
      <c r="R89" s="180">
        <f>R90</f>
        <v>291.18091370999997</v>
      </c>
      <c r="S89" s="97"/>
      <c r="T89" s="181">
        <f>T90</f>
        <v>66.670000000000002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74</v>
      </c>
      <c r="AU89" s="18" t="s">
        <v>104</v>
      </c>
      <c r="BK89" s="182">
        <f>BK90</f>
        <v>0</v>
      </c>
    </row>
    <row r="90" s="11" customFormat="1" ht="25.92" customHeight="1">
      <c r="A90" s="11"/>
      <c r="B90" s="183"/>
      <c r="C90" s="184"/>
      <c r="D90" s="185" t="s">
        <v>74</v>
      </c>
      <c r="E90" s="186" t="s">
        <v>197</v>
      </c>
      <c r="F90" s="186" t="s">
        <v>198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P91+P260+P289+P302+P335+P341+P351</f>
        <v>0</v>
      </c>
      <c r="Q90" s="191"/>
      <c r="R90" s="192">
        <f>R91+R260+R289+R302+R335+R341+R351</f>
        <v>291.18091370999997</v>
      </c>
      <c r="S90" s="191"/>
      <c r="T90" s="193">
        <f>T91+T260+T289+T302+T335+T341+T351</f>
        <v>66.670000000000002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4" t="s">
        <v>83</v>
      </c>
      <c r="AT90" s="195" t="s">
        <v>74</v>
      </c>
      <c r="AU90" s="195" t="s">
        <v>75</v>
      </c>
      <c r="AY90" s="194" t="s">
        <v>122</v>
      </c>
      <c r="BK90" s="196">
        <f>BK91+BK260+BK289+BK302+BK335+BK341+BK351</f>
        <v>0</v>
      </c>
    </row>
    <row r="91" s="11" customFormat="1" ht="22.8" customHeight="1">
      <c r="A91" s="11"/>
      <c r="B91" s="183"/>
      <c r="C91" s="184"/>
      <c r="D91" s="185" t="s">
        <v>74</v>
      </c>
      <c r="E91" s="226" t="s">
        <v>83</v>
      </c>
      <c r="F91" s="226" t="s">
        <v>199</v>
      </c>
      <c r="G91" s="184"/>
      <c r="H91" s="184"/>
      <c r="I91" s="187"/>
      <c r="J91" s="227">
        <f>BK91</f>
        <v>0</v>
      </c>
      <c r="K91" s="184"/>
      <c r="L91" s="189"/>
      <c r="M91" s="190"/>
      <c r="N91" s="191"/>
      <c r="O91" s="191"/>
      <c r="P91" s="192">
        <f>P92+SUM(P93:P211)</f>
        <v>0</v>
      </c>
      <c r="Q91" s="191"/>
      <c r="R91" s="192">
        <f>R92+SUM(R93:R211)</f>
        <v>144.37805530999998</v>
      </c>
      <c r="S91" s="191"/>
      <c r="T91" s="193">
        <f>T92+SUM(T93:T211)</f>
        <v>66.670000000000002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194" t="s">
        <v>83</v>
      </c>
      <c r="AT91" s="195" t="s">
        <v>74</v>
      </c>
      <c r="AU91" s="195" t="s">
        <v>83</v>
      </c>
      <c r="AY91" s="194" t="s">
        <v>122</v>
      </c>
      <c r="BK91" s="196">
        <f>BK92+SUM(BK93:BK211)</f>
        <v>0</v>
      </c>
    </row>
    <row r="92" s="2" customFormat="1" ht="62.7" customHeight="1">
      <c r="A92" s="39"/>
      <c r="B92" s="40"/>
      <c r="C92" s="197" t="s">
        <v>83</v>
      </c>
      <c r="D92" s="197" t="s">
        <v>123</v>
      </c>
      <c r="E92" s="198" t="s">
        <v>497</v>
      </c>
      <c r="F92" s="199" t="s">
        <v>498</v>
      </c>
      <c r="G92" s="200" t="s">
        <v>202</v>
      </c>
      <c r="H92" s="201">
        <v>2</v>
      </c>
      <c r="I92" s="202"/>
      <c r="J92" s="203">
        <f>ROUND(I92*H92,2)</f>
        <v>0</v>
      </c>
      <c r="K92" s="199" t="s">
        <v>203</v>
      </c>
      <c r="L92" s="45"/>
      <c r="M92" s="204" t="s">
        <v>19</v>
      </c>
      <c r="N92" s="205" t="s">
        <v>46</v>
      </c>
      <c r="O92" s="85"/>
      <c r="P92" s="206">
        <f>O92*H92</f>
        <v>0</v>
      </c>
      <c r="Q92" s="206">
        <v>0</v>
      </c>
      <c r="R92" s="206">
        <f>Q92*H92</f>
        <v>0</v>
      </c>
      <c r="S92" s="206">
        <v>0.26000000000000001</v>
      </c>
      <c r="T92" s="207">
        <f>S92*H92</f>
        <v>0.52000000000000002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8" t="s">
        <v>127</v>
      </c>
      <c r="AT92" s="208" t="s">
        <v>123</v>
      </c>
      <c r="AU92" s="208" t="s">
        <v>85</v>
      </c>
      <c r="AY92" s="18" t="s">
        <v>122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8" t="s">
        <v>83</v>
      </c>
      <c r="BK92" s="209">
        <f>ROUND(I92*H92,2)</f>
        <v>0</v>
      </c>
      <c r="BL92" s="18" t="s">
        <v>127</v>
      </c>
      <c r="BM92" s="208" t="s">
        <v>499</v>
      </c>
    </row>
    <row r="93" s="2" customFormat="1">
      <c r="A93" s="39"/>
      <c r="B93" s="40"/>
      <c r="C93" s="41"/>
      <c r="D93" s="228" t="s">
        <v>205</v>
      </c>
      <c r="E93" s="41"/>
      <c r="F93" s="229" t="s">
        <v>500</v>
      </c>
      <c r="G93" s="41"/>
      <c r="H93" s="41"/>
      <c r="I93" s="212"/>
      <c r="J93" s="41"/>
      <c r="K93" s="41"/>
      <c r="L93" s="45"/>
      <c r="M93" s="213"/>
      <c r="N93" s="21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205</v>
      </c>
      <c r="AU93" s="18" t="s">
        <v>85</v>
      </c>
    </row>
    <row r="94" s="13" customFormat="1">
      <c r="A94" s="13"/>
      <c r="B94" s="230"/>
      <c r="C94" s="231"/>
      <c r="D94" s="210" t="s">
        <v>207</v>
      </c>
      <c r="E94" s="232" t="s">
        <v>19</v>
      </c>
      <c r="F94" s="233" t="s">
        <v>501</v>
      </c>
      <c r="G94" s="231"/>
      <c r="H94" s="234">
        <v>2</v>
      </c>
      <c r="I94" s="235"/>
      <c r="J94" s="231"/>
      <c r="K94" s="231"/>
      <c r="L94" s="236"/>
      <c r="M94" s="237"/>
      <c r="N94" s="238"/>
      <c r="O94" s="238"/>
      <c r="P94" s="238"/>
      <c r="Q94" s="238"/>
      <c r="R94" s="238"/>
      <c r="S94" s="238"/>
      <c r="T94" s="239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0" t="s">
        <v>207</v>
      </c>
      <c r="AU94" s="240" t="s">
        <v>85</v>
      </c>
      <c r="AV94" s="13" t="s">
        <v>85</v>
      </c>
      <c r="AW94" s="13" t="s">
        <v>37</v>
      </c>
      <c r="AX94" s="13" t="s">
        <v>75</v>
      </c>
      <c r="AY94" s="240" t="s">
        <v>122</v>
      </c>
    </row>
    <row r="95" s="14" customFormat="1">
      <c r="A95" s="14"/>
      <c r="B95" s="241"/>
      <c r="C95" s="242"/>
      <c r="D95" s="210" t="s">
        <v>207</v>
      </c>
      <c r="E95" s="243" t="s">
        <v>19</v>
      </c>
      <c r="F95" s="244" t="s">
        <v>210</v>
      </c>
      <c r="G95" s="242"/>
      <c r="H95" s="245">
        <v>2</v>
      </c>
      <c r="I95" s="246"/>
      <c r="J95" s="242"/>
      <c r="K95" s="242"/>
      <c r="L95" s="247"/>
      <c r="M95" s="248"/>
      <c r="N95" s="249"/>
      <c r="O95" s="249"/>
      <c r="P95" s="249"/>
      <c r="Q95" s="249"/>
      <c r="R95" s="249"/>
      <c r="S95" s="249"/>
      <c r="T95" s="25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1" t="s">
        <v>207</v>
      </c>
      <c r="AU95" s="251" t="s">
        <v>85</v>
      </c>
      <c r="AV95" s="14" t="s">
        <v>127</v>
      </c>
      <c r="AW95" s="14" t="s">
        <v>37</v>
      </c>
      <c r="AX95" s="14" t="s">
        <v>83</v>
      </c>
      <c r="AY95" s="251" t="s">
        <v>122</v>
      </c>
    </row>
    <row r="96" s="2" customFormat="1" ht="49.05" customHeight="1">
      <c r="A96" s="39"/>
      <c r="B96" s="40"/>
      <c r="C96" s="197" t="s">
        <v>85</v>
      </c>
      <c r="D96" s="197" t="s">
        <v>123</v>
      </c>
      <c r="E96" s="198" t="s">
        <v>502</v>
      </c>
      <c r="F96" s="199" t="s">
        <v>503</v>
      </c>
      <c r="G96" s="200" t="s">
        <v>213</v>
      </c>
      <c r="H96" s="201">
        <v>33.5</v>
      </c>
      <c r="I96" s="202"/>
      <c r="J96" s="203">
        <f>ROUND(I96*H96,2)</f>
        <v>0</v>
      </c>
      <c r="K96" s="199" t="s">
        <v>203</v>
      </c>
      <c r="L96" s="45"/>
      <c r="M96" s="204" t="s">
        <v>19</v>
      </c>
      <c r="N96" s="205" t="s">
        <v>46</v>
      </c>
      <c r="O96" s="85"/>
      <c r="P96" s="206">
        <f>O96*H96</f>
        <v>0</v>
      </c>
      <c r="Q96" s="206">
        <v>0</v>
      </c>
      <c r="R96" s="206">
        <f>Q96*H96</f>
        <v>0</v>
      </c>
      <c r="S96" s="206">
        <v>1.8999999999999999</v>
      </c>
      <c r="T96" s="207">
        <f>S96*H96</f>
        <v>63.649999999999999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8" t="s">
        <v>127</v>
      </c>
      <c r="AT96" s="208" t="s">
        <v>123</v>
      </c>
      <c r="AU96" s="208" t="s">
        <v>85</v>
      </c>
      <c r="AY96" s="18" t="s">
        <v>122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8" t="s">
        <v>83</v>
      </c>
      <c r="BK96" s="209">
        <f>ROUND(I96*H96,2)</f>
        <v>0</v>
      </c>
      <c r="BL96" s="18" t="s">
        <v>127</v>
      </c>
      <c r="BM96" s="208" t="s">
        <v>504</v>
      </c>
    </row>
    <row r="97" s="2" customFormat="1">
      <c r="A97" s="39"/>
      <c r="B97" s="40"/>
      <c r="C97" s="41"/>
      <c r="D97" s="228" t="s">
        <v>205</v>
      </c>
      <c r="E97" s="41"/>
      <c r="F97" s="229" t="s">
        <v>505</v>
      </c>
      <c r="G97" s="41"/>
      <c r="H97" s="41"/>
      <c r="I97" s="212"/>
      <c r="J97" s="41"/>
      <c r="K97" s="41"/>
      <c r="L97" s="45"/>
      <c r="M97" s="213"/>
      <c r="N97" s="21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205</v>
      </c>
      <c r="AU97" s="18" t="s">
        <v>85</v>
      </c>
    </row>
    <row r="98" s="13" customFormat="1">
      <c r="A98" s="13"/>
      <c r="B98" s="230"/>
      <c r="C98" s="231"/>
      <c r="D98" s="210" t="s">
        <v>207</v>
      </c>
      <c r="E98" s="232" t="s">
        <v>19</v>
      </c>
      <c r="F98" s="233" t="s">
        <v>506</v>
      </c>
      <c r="G98" s="231"/>
      <c r="H98" s="234">
        <v>33.5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207</v>
      </c>
      <c r="AU98" s="240" t="s">
        <v>85</v>
      </c>
      <c r="AV98" s="13" t="s">
        <v>85</v>
      </c>
      <c r="AW98" s="13" t="s">
        <v>37</v>
      </c>
      <c r="AX98" s="13" t="s">
        <v>75</v>
      </c>
      <c r="AY98" s="240" t="s">
        <v>122</v>
      </c>
    </row>
    <row r="99" s="14" customFormat="1">
      <c r="A99" s="14"/>
      <c r="B99" s="241"/>
      <c r="C99" s="242"/>
      <c r="D99" s="210" t="s">
        <v>207</v>
      </c>
      <c r="E99" s="243" t="s">
        <v>19</v>
      </c>
      <c r="F99" s="244" t="s">
        <v>210</v>
      </c>
      <c r="G99" s="242"/>
      <c r="H99" s="245">
        <v>33.5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1" t="s">
        <v>207</v>
      </c>
      <c r="AU99" s="251" t="s">
        <v>85</v>
      </c>
      <c r="AV99" s="14" t="s">
        <v>127</v>
      </c>
      <c r="AW99" s="14" t="s">
        <v>37</v>
      </c>
      <c r="AX99" s="14" t="s">
        <v>83</v>
      </c>
      <c r="AY99" s="251" t="s">
        <v>122</v>
      </c>
    </row>
    <row r="100" s="2" customFormat="1" ht="21.75" customHeight="1">
      <c r="A100" s="39"/>
      <c r="B100" s="40"/>
      <c r="C100" s="197" t="s">
        <v>507</v>
      </c>
      <c r="D100" s="197" t="s">
        <v>123</v>
      </c>
      <c r="E100" s="198" t="s">
        <v>366</v>
      </c>
      <c r="F100" s="199" t="s">
        <v>367</v>
      </c>
      <c r="G100" s="200" t="s">
        <v>349</v>
      </c>
      <c r="H100" s="201">
        <v>10</v>
      </c>
      <c r="I100" s="202"/>
      <c r="J100" s="203">
        <f>ROUND(I100*H100,2)</f>
        <v>0</v>
      </c>
      <c r="K100" s="199" t="s">
        <v>203</v>
      </c>
      <c r="L100" s="45"/>
      <c r="M100" s="204" t="s">
        <v>19</v>
      </c>
      <c r="N100" s="205" t="s">
        <v>46</v>
      </c>
      <c r="O100" s="85"/>
      <c r="P100" s="206">
        <f>O100*H100</f>
        <v>0</v>
      </c>
      <c r="Q100" s="206">
        <v>0.026980000000000001</v>
      </c>
      <c r="R100" s="206">
        <f>Q100*H100</f>
        <v>0.26979999999999998</v>
      </c>
      <c r="S100" s="206">
        <v>0</v>
      </c>
      <c r="T100" s="20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8" t="s">
        <v>127</v>
      </c>
      <c r="AT100" s="208" t="s">
        <v>123</v>
      </c>
      <c r="AU100" s="208" t="s">
        <v>85</v>
      </c>
      <c r="AY100" s="18" t="s">
        <v>122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8" t="s">
        <v>83</v>
      </c>
      <c r="BK100" s="209">
        <f>ROUND(I100*H100,2)</f>
        <v>0</v>
      </c>
      <c r="BL100" s="18" t="s">
        <v>127</v>
      </c>
      <c r="BM100" s="208" t="s">
        <v>508</v>
      </c>
    </row>
    <row r="101" s="2" customFormat="1">
      <c r="A101" s="39"/>
      <c r="B101" s="40"/>
      <c r="C101" s="41"/>
      <c r="D101" s="228" t="s">
        <v>205</v>
      </c>
      <c r="E101" s="41"/>
      <c r="F101" s="229" t="s">
        <v>369</v>
      </c>
      <c r="G101" s="41"/>
      <c r="H101" s="41"/>
      <c r="I101" s="212"/>
      <c r="J101" s="41"/>
      <c r="K101" s="41"/>
      <c r="L101" s="45"/>
      <c r="M101" s="213"/>
      <c r="N101" s="21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205</v>
      </c>
      <c r="AU101" s="18" t="s">
        <v>85</v>
      </c>
    </row>
    <row r="102" s="2" customFormat="1" ht="33" customHeight="1">
      <c r="A102" s="39"/>
      <c r="B102" s="40"/>
      <c r="C102" s="197" t="s">
        <v>509</v>
      </c>
      <c r="D102" s="197" t="s">
        <v>123</v>
      </c>
      <c r="E102" s="198" t="s">
        <v>371</v>
      </c>
      <c r="F102" s="199" t="s">
        <v>372</v>
      </c>
      <c r="G102" s="200" t="s">
        <v>373</v>
      </c>
      <c r="H102" s="201">
        <v>200</v>
      </c>
      <c r="I102" s="202"/>
      <c r="J102" s="203">
        <f>ROUND(I102*H102,2)</f>
        <v>0</v>
      </c>
      <c r="K102" s="199" t="s">
        <v>203</v>
      </c>
      <c r="L102" s="45"/>
      <c r="M102" s="204" t="s">
        <v>19</v>
      </c>
      <c r="N102" s="205" t="s">
        <v>46</v>
      </c>
      <c r="O102" s="85"/>
      <c r="P102" s="206">
        <f>O102*H102</f>
        <v>0</v>
      </c>
      <c r="Q102" s="206">
        <v>5.0000000000000002E-05</v>
      </c>
      <c r="R102" s="206">
        <f>Q102*H102</f>
        <v>0.01</v>
      </c>
      <c r="S102" s="206">
        <v>0</v>
      </c>
      <c r="T102" s="20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08" t="s">
        <v>127</v>
      </c>
      <c r="AT102" s="208" t="s">
        <v>123</v>
      </c>
      <c r="AU102" s="208" t="s">
        <v>85</v>
      </c>
      <c r="AY102" s="18" t="s">
        <v>122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8" t="s">
        <v>83</v>
      </c>
      <c r="BK102" s="209">
        <f>ROUND(I102*H102,2)</f>
        <v>0</v>
      </c>
      <c r="BL102" s="18" t="s">
        <v>127</v>
      </c>
      <c r="BM102" s="208" t="s">
        <v>510</v>
      </c>
    </row>
    <row r="103" s="2" customFormat="1">
      <c r="A103" s="39"/>
      <c r="B103" s="40"/>
      <c r="C103" s="41"/>
      <c r="D103" s="228" t="s">
        <v>205</v>
      </c>
      <c r="E103" s="41"/>
      <c r="F103" s="229" t="s">
        <v>375</v>
      </c>
      <c r="G103" s="41"/>
      <c r="H103" s="41"/>
      <c r="I103" s="212"/>
      <c r="J103" s="41"/>
      <c r="K103" s="41"/>
      <c r="L103" s="45"/>
      <c r="M103" s="213"/>
      <c r="N103" s="21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205</v>
      </c>
      <c r="AU103" s="18" t="s">
        <v>85</v>
      </c>
    </row>
    <row r="104" s="2" customFormat="1" ht="37.8" customHeight="1">
      <c r="A104" s="39"/>
      <c r="B104" s="40"/>
      <c r="C104" s="197" t="s">
        <v>511</v>
      </c>
      <c r="D104" s="197" t="s">
        <v>123</v>
      </c>
      <c r="E104" s="198" t="s">
        <v>377</v>
      </c>
      <c r="F104" s="199" t="s">
        <v>378</v>
      </c>
      <c r="G104" s="200" t="s">
        <v>379</v>
      </c>
      <c r="H104" s="201">
        <v>20</v>
      </c>
      <c r="I104" s="202"/>
      <c r="J104" s="203">
        <f>ROUND(I104*H104,2)</f>
        <v>0</v>
      </c>
      <c r="K104" s="199" t="s">
        <v>203</v>
      </c>
      <c r="L104" s="45"/>
      <c r="M104" s="204" t="s">
        <v>19</v>
      </c>
      <c r="N104" s="205" t="s">
        <v>46</v>
      </c>
      <c r="O104" s="85"/>
      <c r="P104" s="206">
        <f>O104*H104</f>
        <v>0</v>
      </c>
      <c r="Q104" s="206">
        <v>0</v>
      </c>
      <c r="R104" s="206">
        <f>Q104*H104</f>
        <v>0</v>
      </c>
      <c r="S104" s="206">
        <v>0</v>
      </c>
      <c r="T104" s="20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8" t="s">
        <v>127</v>
      </c>
      <c r="AT104" s="208" t="s">
        <v>123</v>
      </c>
      <c r="AU104" s="208" t="s">
        <v>85</v>
      </c>
      <c r="AY104" s="18" t="s">
        <v>122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8" t="s">
        <v>83</v>
      </c>
      <c r="BK104" s="209">
        <f>ROUND(I104*H104,2)</f>
        <v>0</v>
      </c>
      <c r="BL104" s="18" t="s">
        <v>127</v>
      </c>
      <c r="BM104" s="208" t="s">
        <v>512</v>
      </c>
    </row>
    <row r="105" s="2" customFormat="1">
      <c r="A105" s="39"/>
      <c r="B105" s="40"/>
      <c r="C105" s="41"/>
      <c r="D105" s="228" t="s">
        <v>205</v>
      </c>
      <c r="E105" s="41"/>
      <c r="F105" s="229" t="s">
        <v>381</v>
      </c>
      <c r="G105" s="41"/>
      <c r="H105" s="41"/>
      <c r="I105" s="212"/>
      <c r="J105" s="41"/>
      <c r="K105" s="41"/>
      <c r="L105" s="45"/>
      <c r="M105" s="213"/>
      <c r="N105" s="21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205</v>
      </c>
      <c r="AU105" s="18" t="s">
        <v>85</v>
      </c>
    </row>
    <row r="106" s="2" customFormat="1" ht="16.5" customHeight="1">
      <c r="A106" s="39"/>
      <c r="B106" s="40"/>
      <c r="C106" s="197" t="s">
        <v>513</v>
      </c>
      <c r="D106" s="197" t="s">
        <v>123</v>
      </c>
      <c r="E106" s="198" t="s">
        <v>382</v>
      </c>
      <c r="F106" s="199" t="s">
        <v>383</v>
      </c>
      <c r="G106" s="200" t="s">
        <v>126</v>
      </c>
      <c r="H106" s="201">
        <v>1</v>
      </c>
      <c r="I106" s="202"/>
      <c r="J106" s="203">
        <f>ROUND(I106*H106,2)</f>
        <v>0</v>
      </c>
      <c r="K106" s="199" t="s">
        <v>19</v>
      </c>
      <c r="L106" s="45"/>
      <c r="M106" s="204" t="s">
        <v>19</v>
      </c>
      <c r="N106" s="205" t="s">
        <v>46</v>
      </c>
      <c r="O106" s="85"/>
      <c r="P106" s="206">
        <f>O106*H106</f>
        <v>0</v>
      </c>
      <c r="Q106" s="206">
        <v>0</v>
      </c>
      <c r="R106" s="206">
        <f>Q106*H106</f>
        <v>0</v>
      </c>
      <c r="S106" s="206">
        <v>0</v>
      </c>
      <c r="T106" s="20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08" t="s">
        <v>127</v>
      </c>
      <c r="AT106" s="208" t="s">
        <v>123</v>
      </c>
      <c r="AU106" s="208" t="s">
        <v>85</v>
      </c>
      <c r="AY106" s="18" t="s">
        <v>122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8" t="s">
        <v>83</v>
      </c>
      <c r="BK106" s="209">
        <f>ROUND(I106*H106,2)</f>
        <v>0</v>
      </c>
      <c r="BL106" s="18" t="s">
        <v>127</v>
      </c>
      <c r="BM106" s="208" t="s">
        <v>514</v>
      </c>
    </row>
    <row r="107" s="2" customFormat="1">
      <c r="A107" s="39"/>
      <c r="B107" s="40"/>
      <c r="C107" s="41"/>
      <c r="D107" s="210" t="s">
        <v>129</v>
      </c>
      <c r="E107" s="41"/>
      <c r="F107" s="211" t="s">
        <v>385</v>
      </c>
      <c r="G107" s="41"/>
      <c r="H107" s="41"/>
      <c r="I107" s="212"/>
      <c r="J107" s="41"/>
      <c r="K107" s="41"/>
      <c r="L107" s="45"/>
      <c r="M107" s="213"/>
      <c r="N107" s="21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129</v>
      </c>
      <c r="AU107" s="18" t="s">
        <v>85</v>
      </c>
    </row>
    <row r="108" s="2" customFormat="1" ht="66.75" customHeight="1">
      <c r="A108" s="39"/>
      <c r="B108" s="40"/>
      <c r="C108" s="197" t="s">
        <v>148</v>
      </c>
      <c r="D108" s="197" t="s">
        <v>123</v>
      </c>
      <c r="E108" s="198" t="s">
        <v>515</v>
      </c>
      <c r="F108" s="199" t="s">
        <v>516</v>
      </c>
      <c r="G108" s="200" t="s">
        <v>213</v>
      </c>
      <c r="H108" s="201">
        <v>3.8500000000000001</v>
      </c>
      <c r="I108" s="202"/>
      <c r="J108" s="203">
        <f>ROUND(I108*H108,2)</f>
        <v>0</v>
      </c>
      <c r="K108" s="199" t="s">
        <v>203</v>
      </c>
      <c r="L108" s="45"/>
      <c r="M108" s="204" t="s">
        <v>19</v>
      </c>
      <c r="N108" s="205" t="s">
        <v>46</v>
      </c>
      <c r="O108" s="85"/>
      <c r="P108" s="206">
        <f>O108*H108</f>
        <v>0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8" t="s">
        <v>127</v>
      </c>
      <c r="AT108" s="208" t="s">
        <v>123</v>
      </c>
      <c r="AU108" s="208" t="s">
        <v>85</v>
      </c>
      <c r="AY108" s="18" t="s">
        <v>122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8" t="s">
        <v>83</v>
      </c>
      <c r="BK108" s="209">
        <f>ROUND(I108*H108,2)</f>
        <v>0</v>
      </c>
      <c r="BL108" s="18" t="s">
        <v>127</v>
      </c>
      <c r="BM108" s="208" t="s">
        <v>517</v>
      </c>
    </row>
    <row r="109" s="2" customFormat="1">
      <c r="A109" s="39"/>
      <c r="B109" s="40"/>
      <c r="C109" s="41"/>
      <c r="D109" s="228" t="s">
        <v>205</v>
      </c>
      <c r="E109" s="41"/>
      <c r="F109" s="229" t="s">
        <v>518</v>
      </c>
      <c r="G109" s="41"/>
      <c r="H109" s="41"/>
      <c r="I109" s="212"/>
      <c r="J109" s="41"/>
      <c r="K109" s="41"/>
      <c r="L109" s="45"/>
      <c r="M109" s="213"/>
      <c r="N109" s="214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205</v>
      </c>
      <c r="AU109" s="18" t="s">
        <v>85</v>
      </c>
    </row>
    <row r="110" s="13" customFormat="1">
      <c r="A110" s="13"/>
      <c r="B110" s="230"/>
      <c r="C110" s="231"/>
      <c r="D110" s="210" t="s">
        <v>207</v>
      </c>
      <c r="E110" s="232" t="s">
        <v>19</v>
      </c>
      <c r="F110" s="233" t="s">
        <v>519</v>
      </c>
      <c r="G110" s="231"/>
      <c r="H110" s="234">
        <v>3.8500000000000001</v>
      </c>
      <c r="I110" s="235"/>
      <c r="J110" s="231"/>
      <c r="K110" s="231"/>
      <c r="L110" s="236"/>
      <c r="M110" s="237"/>
      <c r="N110" s="238"/>
      <c r="O110" s="238"/>
      <c r="P110" s="238"/>
      <c r="Q110" s="238"/>
      <c r="R110" s="238"/>
      <c r="S110" s="238"/>
      <c r="T110" s="239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0" t="s">
        <v>207</v>
      </c>
      <c r="AU110" s="240" t="s">
        <v>85</v>
      </c>
      <c r="AV110" s="13" t="s">
        <v>85</v>
      </c>
      <c r="AW110" s="13" t="s">
        <v>37</v>
      </c>
      <c r="AX110" s="13" t="s">
        <v>75</v>
      </c>
      <c r="AY110" s="240" t="s">
        <v>122</v>
      </c>
    </row>
    <row r="111" s="14" customFormat="1">
      <c r="A111" s="14"/>
      <c r="B111" s="241"/>
      <c r="C111" s="242"/>
      <c r="D111" s="210" t="s">
        <v>207</v>
      </c>
      <c r="E111" s="243" t="s">
        <v>19</v>
      </c>
      <c r="F111" s="244" t="s">
        <v>210</v>
      </c>
      <c r="G111" s="242"/>
      <c r="H111" s="245">
        <v>3.8500000000000001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1" t="s">
        <v>207</v>
      </c>
      <c r="AU111" s="251" t="s">
        <v>85</v>
      </c>
      <c r="AV111" s="14" t="s">
        <v>127</v>
      </c>
      <c r="AW111" s="14" t="s">
        <v>37</v>
      </c>
      <c r="AX111" s="14" t="s">
        <v>83</v>
      </c>
      <c r="AY111" s="251" t="s">
        <v>122</v>
      </c>
    </row>
    <row r="112" s="2" customFormat="1" ht="55.5" customHeight="1">
      <c r="A112" s="39"/>
      <c r="B112" s="40"/>
      <c r="C112" s="197" t="s">
        <v>153</v>
      </c>
      <c r="D112" s="197" t="s">
        <v>123</v>
      </c>
      <c r="E112" s="198" t="s">
        <v>520</v>
      </c>
      <c r="F112" s="199" t="s">
        <v>521</v>
      </c>
      <c r="G112" s="200" t="s">
        <v>213</v>
      </c>
      <c r="H112" s="201">
        <v>35</v>
      </c>
      <c r="I112" s="202"/>
      <c r="J112" s="203">
        <f>ROUND(I112*H112,2)</f>
        <v>0</v>
      </c>
      <c r="K112" s="199" t="s">
        <v>203</v>
      </c>
      <c r="L112" s="45"/>
      <c r="M112" s="204" t="s">
        <v>19</v>
      </c>
      <c r="N112" s="205" t="s">
        <v>46</v>
      </c>
      <c r="O112" s="85"/>
      <c r="P112" s="206">
        <f>O112*H112</f>
        <v>0</v>
      </c>
      <c r="Q112" s="206">
        <v>0</v>
      </c>
      <c r="R112" s="206">
        <f>Q112*H112</f>
        <v>0</v>
      </c>
      <c r="S112" s="206">
        <v>0</v>
      </c>
      <c r="T112" s="20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8" t="s">
        <v>127</v>
      </c>
      <c r="AT112" s="208" t="s">
        <v>123</v>
      </c>
      <c r="AU112" s="208" t="s">
        <v>85</v>
      </c>
      <c r="AY112" s="18" t="s">
        <v>122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8" t="s">
        <v>83</v>
      </c>
      <c r="BK112" s="209">
        <f>ROUND(I112*H112,2)</f>
        <v>0</v>
      </c>
      <c r="BL112" s="18" t="s">
        <v>127</v>
      </c>
      <c r="BM112" s="208" t="s">
        <v>522</v>
      </c>
    </row>
    <row r="113" s="2" customFormat="1">
      <c r="A113" s="39"/>
      <c r="B113" s="40"/>
      <c r="C113" s="41"/>
      <c r="D113" s="228" t="s">
        <v>205</v>
      </c>
      <c r="E113" s="41"/>
      <c r="F113" s="229" t="s">
        <v>523</v>
      </c>
      <c r="G113" s="41"/>
      <c r="H113" s="41"/>
      <c r="I113" s="212"/>
      <c r="J113" s="41"/>
      <c r="K113" s="41"/>
      <c r="L113" s="45"/>
      <c r="M113" s="213"/>
      <c r="N113" s="21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205</v>
      </c>
      <c r="AU113" s="18" t="s">
        <v>85</v>
      </c>
    </row>
    <row r="114" s="13" customFormat="1">
      <c r="A114" s="13"/>
      <c r="B114" s="230"/>
      <c r="C114" s="231"/>
      <c r="D114" s="210" t="s">
        <v>207</v>
      </c>
      <c r="E114" s="232" t="s">
        <v>19</v>
      </c>
      <c r="F114" s="233" t="s">
        <v>524</v>
      </c>
      <c r="G114" s="231"/>
      <c r="H114" s="234">
        <v>35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207</v>
      </c>
      <c r="AU114" s="240" t="s">
        <v>85</v>
      </c>
      <c r="AV114" s="13" t="s">
        <v>85</v>
      </c>
      <c r="AW114" s="13" t="s">
        <v>37</v>
      </c>
      <c r="AX114" s="13" t="s">
        <v>75</v>
      </c>
      <c r="AY114" s="240" t="s">
        <v>122</v>
      </c>
    </row>
    <row r="115" s="14" customFormat="1">
      <c r="A115" s="14"/>
      <c r="B115" s="241"/>
      <c r="C115" s="242"/>
      <c r="D115" s="210" t="s">
        <v>207</v>
      </c>
      <c r="E115" s="243" t="s">
        <v>19</v>
      </c>
      <c r="F115" s="244" t="s">
        <v>210</v>
      </c>
      <c r="G115" s="242"/>
      <c r="H115" s="245">
        <v>35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1" t="s">
        <v>207</v>
      </c>
      <c r="AU115" s="251" t="s">
        <v>85</v>
      </c>
      <c r="AV115" s="14" t="s">
        <v>127</v>
      </c>
      <c r="AW115" s="14" t="s">
        <v>37</v>
      </c>
      <c r="AX115" s="14" t="s">
        <v>83</v>
      </c>
      <c r="AY115" s="251" t="s">
        <v>122</v>
      </c>
    </row>
    <row r="116" s="2" customFormat="1" ht="16.5" customHeight="1">
      <c r="A116" s="39"/>
      <c r="B116" s="40"/>
      <c r="C116" s="197" t="s">
        <v>525</v>
      </c>
      <c r="D116" s="197" t="s">
        <v>123</v>
      </c>
      <c r="E116" s="198" t="s">
        <v>526</v>
      </c>
      <c r="F116" s="199" t="s">
        <v>527</v>
      </c>
      <c r="G116" s="200" t="s">
        <v>126</v>
      </c>
      <c r="H116" s="201">
        <v>1</v>
      </c>
      <c r="I116" s="202"/>
      <c r="J116" s="203">
        <f>ROUND(I116*H116,2)</f>
        <v>0</v>
      </c>
      <c r="K116" s="199" t="s">
        <v>19</v>
      </c>
      <c r="L116" s="45"/>
      <c r="M116" s="204" t="s">
        <v>19</v>
      </c>
      <c r="N116" s="205" t="s">
        <v>46</v>
      </c>
      <c r="O116" s="85"/>
      <c r="P116" s="206">
        <f>O116*H116</f>
        <v>0</v>
      </c>
      <c r="Q116" s="206">
        <v>0</v>
      </c>
      <c r="R116" s="206">
        <f>Q116*H116</f>
        <v>0</v>
      </c>
      <c r="S116" s="206">
        <v>2.5</v>
      </c>
      <c r="T116" s="207">
        <f>S116*H116</f>
        <v>2.5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08" t="s">
        <v>127</v>
      </c>
      <c r="AT116" s="208" t="s">
        <v>123</v>
      </c>
      <c r="AU116" s="208" t="s">
        <v>85</v>
      </c>
      <c r="AY116" s="18" t="s">
        <v>122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8" t="s">
        <v>83</v>
      </c>
      <c r="BK116" s="209">
        <f>ROUND(I116*H116,2)</f>
        <v>0</v>
      </c>
      <c r="BL116" s="18" t="s">
        <v>127</v>
      </c>
      <c r="BM116" s="208" t="s">
        <v>528</v>
      </c>
    </row>
    <row r="117" s="2" customFormat="1">
      <c r="A117" s="39"/>
      <c r="B117" s="40"/>
      <c r="C117" s="41"/>
      <c r="D117" s="210" t="s">
        <v>129</v>
      </c>
      <c r="E117" s="41"/>
      <c r="F117" s="211" t="s">
        <v>529</v>
      </c>
      <c r="G117" s="41"/>
      <c r="H117" s="41"/>
      <c r="I117" s="212"/>
      <c r="J117" s="41"/>
      <c r="K117" s="41"/>
      <c r="L117" s="45"/>
      <c r="M117" s="213"/>
      <c r="N117" s="214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129</v>
      </c>
      <c r="AU117" s="18" t="s">
        <v>85</v>
      </c>
    </row>
    <row r="118" s="2" customFormat="1" ht="44.25" customHeight="1">
      <c r="A118" s="39"/>
      <c r="B118" s="40"/>
      <c r="C118" s="197" t="s">
        <v>530</v>
      </c>
      <c r="D118" s="197" t="s">
        <v>123</v>
      </c>
      <c r="E118" s="198" t="s">
        <v>531</v>
      </c>
      <c r="F118" s="199" t="s">
        <v>532</v>
      </c>
      <c r="G118" s="200" t="s">
        <v>213</v>
      </c>
      <c r="H118" s="201">
        <v>111.97199999999999</v>
      </c>
      <c r="I118" s="202"/>
      <c r="J118" s="203">
        <f>ROUND(I118*H118,2)</f>
        <v>0</v>
      </c>
      <c r="K118" s="199" t="s">
        <v>203</v>
      </c>
      <c r="L118" s="45"/>
      <c r="M118" s="204" t="s">
        <v>19</v>
      </c>
      <c r="N118" s="205" t="s">
        <v>46</v>
      </c>
      <c r="O118" s="85"/>
      <c r="P118" s="206">
        <f>O118*H118</f>
        <v>0</v>
      </c>
      <c r="Q118" s="206">
        <v>0</v>
      </c>
      <c r="R118" s="206">
        <f>Q118*H118</f>
        <v>0</v>
      </c>
      <c r="S118" s="206">
        <v>0</v>
      </c>
      <c r="T118" s="20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8" t="s">
        <v>127</v>
      </c>
      <c r="AT118" s="208" t="s">
        <v>123</v>
      </c>
      <c r="AU118" s="208" t="s">
        <v>85</v>
      </c>
      <c r="AY118" s="18" t="s">
        <v>122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8" t="s">
        <v>83</v>
      </c>
      <c r="BK118" s="209">
        <f>ROUND(I118*H118,2)</f>
        <v>0</v>
      </c>
      <c r="BL118" s="18" t="s">
        <v>127</v>
      </c>
      <c r="BM118" s="208" t="s">
        <v>533</v>
      </c>
    </row>
    <row r="119" s="2" customFormat="1">
      <c r="A119" s="39"/>
      <c r="B119" s="40"/>
      <c r="C119" s="41"/>
      <c r="D119" s="228" t="s">
        <v>205</v>
      </c>
      <c r="E119" s="41"/>
      <c r="F119" s="229" t="s">
        <v>534</v>
      </c>
      <c r="G119" s="41"/>
      <c r="H119" s="41"/>
      <c r="I119" s="212"/>
      <c r="J119" s="41"/>
      <c r="K119" s="41"/>
      <c r="L119" s="45"/>
      <c r="M119" s="213"/>
      <c r="N119" s="21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205</v>
      </c>
      <c r="AU119" s="18" t="s">
        <v>85</v>
      </c>
    </row>
    <row r="120" s="13" customFormat="1">
      <c r="A120" s="13"/>
      <c r="B120" s="230"/>
      <c r="C120" s="231"/>
      <c r="D120" s="210" t="s">
        <v>207</v>
      </c>
      <c r="E120" s="232" t="s">
        <v>19</v>
      </c>
      <c r="F120" s="233" t="s">
        <v>535</v>
      </c>
      <c r="G120" s="231"/>
      <c r="H120" s="234">
        <v>14.4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207</v>
      </c>
      <c r="AU120" s="240" t="s">
        <v>85</v>
      </c>
      <c r="AV120" s="13" t="s">
        <v>85</v>
      </c>
      <c r="AW120" s="13" t="s">
        <v>37</v>
      </c>
      <c r="AX120" s="13" t="s">
        <v>75</v>
      </c>
      <c r="AY120" s="240" t="s">
        <v>122</v>
      </c>
    </row>
    <row r="121" s="13" customFormat="1">
      <c r="A121" s="13"/>
      <c r="B121" s="230"/>
      <c r="C121" s="231"/>
      <c r="D121" s="210" t="s">
        <v>207</v>
      </c>
      <c r="E121" s="232" t="s">
        <v>19</v>
      </c>
      <c r="F121" s="233" t="s">
        <v>536</v>
      </c>
      <c r="G121" s="231"/>
      <c r="H121" s="234">
        <v>78.120000000000005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207</v>
      </c>
      <c r="AU121" s="240" t="s">
        <v>85</v>
      </c>
      <c r="AV121" s="13" t="s">
        <v>85</v>
      </c>
      <c r="AW121" s="13" t="s">
        <v>37</v>
      </c>
      <c r="AX121" s="13" t="s">
        <v>75</v>
      </c>
      <c r="AY121" s="240" t="s">
        <v>122</v>
      </c>
    </row>
    <row r="122" s="13" customFormat="1">
      <c r="A122" s="13"/>
      <c r="B122" s="230"/>
      <c r="C122" s="231"/>
      <c r="D122" s="210" t="s">
        <v>207</v>
      </c>
      <c r="E122" s="232" t="s">
        <v>19</v>
      </c>
      <c r="F122" s="233" t="s">
        <v>537</v>
      </c>
      <c r="G122" s="231"/>
      <c r="H122" s="234">
        <v>4.7999999999999998</v>
      </c>
      <c r="I122" s="235"/>
      <c r="J122" s="231"/>
      <c r="K122" s="231"/>
      <c r="L122" s="236"/>
      <c r="M122" s="237"/>
      <c r="N122" s="238"/>
      <c r="O122" s="238"/>
      <c r="P122" s="238"/>
      <c r="Q122" s="238"/>
      <c r="R122" s="238"/>
      <c r="S122" s="238"/>
      <c r="T122" s="239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0" t="s">
        <v>207</v>
      </c>
      <c r="AU122" s="240" t="s">
        <v>85</v>
      </c>
      <c r="AV122" s="13" t="s">
        <v>85</v>
      </c>
      <c r="AW122" s="13" t="s">
        <v>37</v>
      </c>
      <c r="AX122" s="13" t="s">
        <v>75</v>
      </c>
      <c r="AY122" s="240" t="s">
        <v>122</v>
      </c>
    </row>
    <row r="123" s="13" customFormat="1">
      <c r="A123" s="13"/>
      <c r="B123" s="230"/>
      <c r="C123" s="231"/>
      <c r="D123" s="210" t="s">
        <v>207</v>
      </c>
      <c r="E123" s="232" t="s">
        <v>19</v>
      </c>
      <c r="F123" s="233" t="s">
        <v>538</v>
      </c>
      <c r="G123" s="231"/>
      <c r="H123" s="234">
        <v>14.651999999999999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207</v>
      </c>
      <c r="AU123" s="240" t="s">
        <v>85</v>
      </c>
      <c r="AV123" s="13" t="s">
        <v>85</v>
      </c>
      <c r="AW123" s="13" t="s">
        <v>37</v>
      </c>
      <c r="AX123" s="13" t="s">
        <v>75</v>
      </c>
      <c r="AY123" s="240" t="s">
        <v>122</v>
      </c>
    </row>
    <row r="124" s="14" customFormat="1">
      <c r="A124" s="14"/>
      <c r="B124" s="241"/>
      <c r="C124" s="242"/>
      <c r="D124" s="210" t="s">
        <v>207</v>
      </c>
      <c r="E124" s="243" t="s">
        <v>19</v>
      </c>
      <c r="F124" s="244" t="s">
        <v>210</v>
      </c>
      <c r="G124" s="242"/>
      <c r="H124" s="245">
        <v>111.97199999999999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207</v>
      </c>
      <c r="AU124" s="251" t="s">
        <v>85</v>
      </c>
      <c r="AV124" s="14" t="s">
        <v>127</v>
      </c>
      <c r="AW124" s="14" t="s">
        <v>37</v>
      </c>
      <c r="AX124" s="14" t="s">
        <v>83</v>
      </c>
      <c r="AY124" s="251" t="s">
        <v>122</v>
      </c>
    </row>
    <row r="125" s="2" customFormat="1" ht="44.25" customHeight="1">
      <c r="A125" s="39"/>
      <c r="B125" s="40"/>
      <c r="C125" s="197" t="s">
        <v>539</v>
      </c>
      <c r="D125" s="197" t="s">
        <v>123</v>
      </c>
      <c r="E125" s="198" t="s">
        <v>540</v>
      </c>
      <c r="F125" s="199" t="s">
        <v>541</v>
      </c>
      <c r="G125" s="200" t="s">
        <v>213</v>
      </c>
      <c r="H125" s="201">
        <v>74.647999999999996</v>
      </c>
      <c r="I125" s="202"/>
      <c r="J125" s="203">
        <f>ROUND(I125*H125,2)</f>
        <v>0</v>
      </c>
      <c r="K125" s="199" t="s">
        <v>203</v>
      </c>
      <c r="L125" s="45"/>
      <c r="M125" s="204" t="s">
        <v>19</v>
      </c>
      <c r="N125" s="205" t="s">
        <v>46</v>
      </c>
      <c r="O125" s="85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08" t="s">
        <v>127</v>
      </c>
      <c r="AT125" s="208" t="s">
        <v>123</v>
      </c>
      <c r="AU125" s="208" t="s">
        <v>85</v>
      </c>
      <c r="AY125" s="18" t="s">
        <v>122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8" t="s">
        <v>83</v>
      </c>
      <c r="BK125" s="209">
        <f>ROUND(I125*H125,2)</f>
        <v>0</v>
      </c>
      <c r="BL125" s="18" t="s">
        <v>127</v>
      </c>
      <c r="BM125" s="208" t="s">
        <v>542</v>
      </c>
    </row>
    <row r="126" s="2" customFormat="1">
      <c r="A126" s="39"/>
      <c r="B126" s="40"/>
      <c r="C126" s="41"/>
      <c r="D126" s="228" t="s">
        <v>205</v>
      </c>
      <c r="E126" s="41"/>
      <c r="F126" s="229" t="s">
        <v>543</v>
      </c>
      <c r="G126" s="41"/>
      <c r="H126" s="41"/>
      <c r="I126" s="212"/>
      <c r="J126" s="41"/>
      <c r="K126" s="41"/>
      <c r="L126" s="45"/>
      <c r="M126" s="213"/>
      <c r="N126" s="21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205</v>
      </c>
      <c r="AU126" s="18" t="s">
        <v>85</v>
      </c>
    </row>
    <row r="127" s="13" customFormat="1">
      <c r="A127" s="13"/>
      <c r="B127" s="230"/>
      <c r="C127" s="231"/>
      <c r="D127" s="210" t="s">
        <v>207</v>
      </c>
      <c r="E127" s="232" t="s">
        <v>19</v>
      </c>
      <c r="F127" s="233" t="s">
        <v>544</v>
      </c>
      <c r="G127" s="231"/>
      <c r="H127" s="234">
        <v>9.5999999999999996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207</v>
      </c>
      <c r="AU127" s="240" t="s">
        <v>85</v>
      </c>
      <c r="AV127" s="13" t="s">
        <v>85</v>
      </c>
      <c r="AW127" s="13" t="s">
        <v>37</v>
      </c>
      <c r="AX127" s="13" t="s">
        <v>75</v>
      </c>
      <c r="AY127" s="240" t="s">
        <v>122</v>
      </c>
    </row>
    <row r="128" s="13" customFormat="1">
      <c r="A128" s="13"/>
      <c r="B128" s="230"/>
      <c r="C128" s="231"/>
      <c r="D128" s="210" t="s">
        <v>207</v>
      </c>
      <c r="E128" s="232" t="s">
        <v>19</v>
      </c>
      <c r="F128" s="233" t="s">
        <v>545</v>
      </c>
      <c r="G128" s="231"/>
      <c r="H128" s="234">
        <v>52.079999999999998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207</v>
      </c>
      <c r="AU128" s="240" t="s">
        <v>85</v>
      </c>
      <c r="AV128" s="13" t="s">
        <v>85</v>
      </c>
      <c r="AW128" s="13" t="s">
        <v>37</v>
      </c>
      <c r="AX128" s="13" t="s">
        <v>75</v>
      </c>
      <c r="AY128" s="240" t="s">
        <v>122</v>
      </c>
    </row>
    <row r="129" s="13" customFormat="1">
      <c r="A129" s="13"/>
      <c r="B129" s="230"/>
      <c r="C129" s="231"/>
      <c r="D129" s="210" t="s">
        <v>207</v>
      </c>
      <c r="E129" s="232" t="s">
        <v>19</v>
      </c>
      <c r="F129" s="233" t="s">
        <v>546</v>
      </c>
      <c r="G129" s="231"/>
      <c r="H129" s="234">
        <v>3.2000000000000002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207</v>
      </c>
      <c r="AU129" s="240" t="s">
        <v>85</v>
      </c>
      <c r="AV129" s="13" t="s">
        <v>85</v>
      </c>
      <c r="AW129" s="13" t="s">
        <v>37</v>
      </c>
      <c r="AX129" s="13" t="s">
        <v>75</v>
      </c>
      <c r="AY129" s="240" t="s">
        <v>122</v>
      </c>
    </row>
    <row r="130" s="13" customFormat="1">
      <c r="A130" s="13"/>
      <c r="B130" s="230"/>
      <c r="C130" s="231"/>
      <c r="D130" s="210" t="s">
        <v>207</v>
      </c>
      <c r="E130" s="232" t="s">
        <v>19</v>
      </c>
      <c r="F130" s="233" t="s">
        <v>547</v>
      </c>
      <c r="G130" s="231"/>
      <c r="H130" s="234">
        <v>9.7680000000000007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207</v>
      </c>
      <c r="AU130" s="240" t="s">
        <v>85</v>
      </c>
      <c r="AV130" s="13" t="s">
        <v>85</v>
      </c>
      <c r="AW130" s="13" t="s">
        <v>37</v>
      </c>
      <c r="AX130" s="13" t="s">
        <v>75</v>
      </c>
      <c r="AY130" s="240" t="s">
        <v>122</v>
      </c>
    </row>
    <row r="131" s="14" customFormat="1">
      <c r="A131" s="14"/>
      <c r="B131" s="241"/>
      <c r="C131" s="242"/>
      <c r="D131" s="210" t="s">
        <v>207</v>
      </c>
      <c r="E131" s="243" t="s">
        <v>19</v>
      </c>
      <c r="F131" s="244" t="s">
        <v>210</v>
      </c>
      <c r="G131" s="242"/>
      <c r="H131" s="245">
        <v>74.647999999999996</v>
      </c>
      <c r="I131" s="246"/>
      <c r="J131" s="242"/>
      <c r="K131" s="242"/>
      <c r="L131" s="247"/>
      <c r="M131" s="248"/>
      <c r="N131" s="249"/>
      <c r="O131" s="249"/>
      <c r="P131" s="249"/>
      <c r="Q131" s="249"/>
      <c r="R131" s="249"/>
      <c r="S131" s="249"/>
      <c r="T131" s="25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1" t="s">
        <v>207</v>
      </c>
      <c r="AU131" s="251" t="s">
        <v>85</v>
      </c>
      <c r="AV131" s="14" t="s">
        <v>127</v>
      </c>
      <c r="AW131" s="14" t="s">
        <v>37</v>
      </c>
      <c r="AX131" s="14" t="s">
        <v>83</v>
      </c>
      <c r="AY131" s="251" t="s">
        <v>122</v>
      </c>
    </row>
    <row r="132" s="2" customFormat="1" ht="62.7" customHeight="1">
      <c r="A132" s="39"/>
      <c r="B132" s="40"/>
      <c r="C132" s="197" t="s">
        <v>168</v>
      </c>
      <c r="D132" s="197" t="s">
        <v>123</v>
      </c>
      <c r="E132" s="198" t="s">
        <v>442</v>
      </c>
      <c r="F132" s="199" t="s">
        <v>443</v>
      </c>
      <c r="G132" s="200" t="s">
        <v>213</v>
      </c>
      <c r="H132" s="201">
        <v>120</v>
      </c>
      <c r="I132" s="202"/>
      <c r="J132" s="203">
        <f>ROUND(I132*H132,2)</f>
        <v>0</v>
      </c>
      <c r="K132" s="199" t="s">
        <v>203</v>
      </c>
      <c r="L132" s="45"/>
      <c r="M132" s="204" t="s">
        <v>19</v>
      </c>
      <c r="N132" s="205" t="s">
        <v>46</v>
      </c>
      <c r="O132" s="85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8" t="s">
        <v>127</v>
      </c>
      <c r="AT132" s="208" t="s">
        <v>123</v>
      </c>
      <c r="AU132" s="208" t="s">
        <v>85</v>
      </c>
      <c r="AY132" s="18" t="s">
        <v>122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8" t="s">
        <v>83</v>
      </c>
      <c r="BK132" s="209">
        <f>ROUND(I132*H132,2)</f>
        <v>0</v>
      </c>
      <c r="BL132" s="18" t="s">
        <v>127</v>
      </c>
      <c r="BM132" s="208" t="s">
        <v>548</v>
      </c>
    </row>
    <row r="133" s="2" customFormat="1">
      <c r="A133" s="39"/>
      <c r="B133" s="40"/>
      <c r="C133" s="41"/>
      <c r="D133" s="228" t="s">
        <v>205</v>
      </c>
      <c r="E133" s="41"/>
      <c r="F133" s="229" t="s">
        <v>445</v>
      </c>
      <c r="G133" s="41"/>
      <c r="H133" s="41"/>
      <c r="I133" s="212"/>
      <c r="J133" s="41"/>
      <c r="K133" s="41"/>
      <c r="L133" s="45"/>
      <c r="M133" s="213"/>
      <c r="N133" s="214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205</v>
      </c>
      <c r="AU133" s="18" t="s">
        <v>85</v>
      </c>
    </row>
    <row r="134" s="13" customFormat="1">
      <c r="A134" s="13"/>
      <c r="B134" s="230"/>
      <c r="C134" s="231"/>
      <c r="D134" s="210" t="s">
        <v>207</v>
      </c>
      <c r="E134" s="232" t="s">
        <v>19</v>
      </c>
      <c r="F134" s="233" t="s">
        <v>549</v>
      </c>
      <c r="G134" s="231"/>
      <c r="H134" s="234">
        <v>120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0" t="s">
        <v>207</v>
      </c>
      <c r="AU134" s="240" t="s">
        <v>85</v>
      </c>
      <c r="AV134" s="13" t="s">
        <v>85</v>
      </c>
      <c r="AW134" s="13" t="s">
        <v>37</v>
      </c>
      <c r="AX134" s="13" t="s">
        <v>75</v>
      </c>
      <c r="AY134" s="240" t="s">
        <v>122</v>
      </c>
    </row>
    <row r="135" s="14" customFormat="1">
      <c r="A135" s="14"/>
      <c r="B135" s="241"/>
      <c r="C135" s="242"/>
      <c r="D135" s="210" t="s">
        <v>207</v>
      </c>
      <c r="E135" s="243" t="s">
        <v>19</v>
      </c>
      <c r="F135" s="244" t="s">
        <v>210</v>
      </c>
      <c r="G135" s="242"/>
      <c r="H135" s="245">
        <v>120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207</v>
      </c>
      <c r="AU135" s="251" t="s">
        <v>85</v>
      </c>
      <c r="AV135" s="14" t="s">
        <v>127</v>
      </c>
      <c r="AW135" s="14" t="s">
        <v>37</v>
      </c>
      <c r="AX135" s="14" t="s">
        <v>83</v>
      </c>
      <c r="AY135" s="251" t="s">
        <v>122</v>
      </c>
    </row>
    <row r="136" s="2" customFormat="1" ht="62.7" customHeight="1">
      <c r="A136" s="39"/>
      <c r="B136" s="40"/>
      <c r="C136" s="197" t="s">
        <v>550</v>
      </c>
      <c r="D136" s="197" t="s">
        <v>123</v>
      </c>
      <c r="E136" s="198" t="s">
        <v>422</v>
      </c>
      <c r="F136" s="199" t="s">
        <v>423</v>
      </c>
      <c r="G136" s="200" t="s">
        <v>213</v>
      </c>
      <c r="H136" s="201">
        <v>120</v>
      </c>
      <c r="I136" s="202"/>
      <c r="J136" s="203">
        <f>ROUND(I136*H136,2)</f>
        <v>0</v>
      </c>
      <c r="K136" s="199" t="s">
        <v>203</v>
      </c>
      <c r="L136" s="45"/>
      <c r="M136" s="204" t="s">
        <v>19</v>
      </c>
      <c r="N136" s="205" t="s">
        <v>46</v>
      </c>
      <c r="O136" s="85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8" t="s">
        <v>127</v>
      </c>
      <c r="AT136" s="208" t="s">
        <v>123</v>
      </c>
      <c r="AU136" s="208" t="s">
        <v>85</v>
      </c>
      <c r="AY136" s="18" t="s">
        <v>122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8" t="s">
        <v>83</v>
      </c>
      <c r="BK136" s="209">
        <f>ROUND(I136*H136,2)</f>
        <v>0</v>
      </c>
      <c r="BL136" s="18" t="s">
        <v>127</v>
      </c>
      <c r="BM136" s="208" t="s">
        <v>551</v>
      </c>
    </row>
    <row r="137" s="2" customFormat="1">
      <c r="A137" s="39"/>
      <c r="B137" s="40"/>
      <c r="C137" s="41"/>
      <c r="D137" s="228" t="s">
        <v>205</v>
      </c>
      <c r="E137" s="41"/>
      <c r="F137" s="229" t="s">
        <v>425</v>
      </c>
      <c r="G137" s="41"/>
      <c r="H137" s="41"/>
      <c r="I137" s="212"/>
      <c r="J137" s="41"/>
      <c r="K137" s="41"/>
      <c r="L137" s="45"/>
      <c r="M137" s="213"/>
      <c r="N137" s="21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205</v>
      </c>
      <c r="AU137" s="18" t="s">
        <v>85</v>
      </c>
    </row>
    <row r="138" s="13" customFormat="1">
      <c r="A138" s="13"/>
      <c r="B138" s="230"/>
      <c r="C138" s="231"/>
      <c r="D138" s="210" t="s">
        <v>207</v>
      </c>
      <c r="E138" s="232" t="s">
        <v>19</v>
      </c>
      <c r="F138" s="233" t="s">
        <v>549</v>
      </c>
      <c r="G138" s="231"/>
      <c r="H138" s="234">
        <v>120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207</v>
      </c>
      <c r="AU138" s="240" t="s">
        <v>85</v>
      </c>
      <c r="AV138" s="13" t="s">
        <v>85</v>
      </c>
      <c r="AW138" s="13" t="s">
        <v>37</v>
      </c>
      <c r="AX138" s="13" t="s">
        <v>75</v>
      </c>
      <c r="AY138" s="240" t="s">
        <v>122</v>
      </c>
    </row>
    <row r="139" s="14" customFormat="1">
      <c r="A139" s="14"/>
      <c r="B139" s="241"/>
      <c r="C139" s="242"/>
      <c r="D139" s="210" t="s">
        <v>207</v>
      </c>
      <c r="E139" s="243" t="s">
        <v>19</v>
      </c>
      <c r="F139" s="244" t="s">
        <v>210</v>
      </c>
      <c r="G139" s="242"/>
      <c r="H139" s="245">
        <v>120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1" t="s">
        <v>207</v>
      </c>
      <c r="AU139" s="251" t="s">
        <v>85</v>
      </c>
      <c r="AV139" s="14" t="s">
        <v>127</v>
      </c>
      <c r="AW139" s="14" t="s">
        <v>37</v>
      </c>
      <c r="AX139" s="14" t="s">
        <v>83</v>
      </c>
      <c r="AY139" s="251" t="s">
        <v>122</v>
      </c>
    </row>
    <row r="140" s="2" customFormat="1" ht="62.7" customHeight="1">
      <c r="A140" s="39"/>
      <c r="B140" s="40"/>
      <c r="C140" s="197" t="s">
        <v>173</v>
      </c>
      <c r="D140" s="197" t="s">
        <v>123</v>
      </c>
      <c r="E140" s="198" t="s">
        <v>243</v>
      </c>
      <c r="F140" s="199" t="s">
        <v>244</v>
      </c>
      <c r="G140" s="200" t="s">
        <v>213</v>
      </c>
      <c r="H140" s="201">
        <v>51.972000000000001</v>
      </c>
      <c r="I140" s="202"/>
      <c r="J140" s="203">
        <f>ROUND(I140*H140,2)</f>
        <v>0</v>
      </c>
      <c r="K140" s="199" t="s">
        <v>203</v>
      </c>
      <c r="L140" s="45"/>
      <c r="M140" s="204" t="s">
        <v>19</v>
      </c>
      <c r="N140" s="205" t="s">
        <v>46</v>
      </c>
      <c r="O140" s="85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8" t="s">
        <v>127</v>
      </c>
      <c r="AT140" s="208" t="s">
        <v>123</v>
      </c>
      <c r="AU140" s="208" t="s">
        <v>85</v>
      </c>
      <c r="AY140" s="18" t="s">
        <v>122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8" t="s">
        <v>83</v>
      </c>
      <c r="BK140" s="209">
        <f>ROUND(I140*H140,2)</f>
        <v>0</v>
      </c>
      <c r="BL140" s="18" t="s">
        <v>127</v>
      </c>
      <c r="BM140" s="208" t="s">
        <v>552</v>
      </c>
    </row>
    <row r="141" s="2" customFormat="1">
      <c r="A141" s="39"/>
      <c r="B141" s="40"/>
      <c r="C141" s="41"/>
      <c r="D141" s="228" t="s">
        <v>205</v>
      </c>
      <c r="E141" s="41"/>
      <c r="F141" s="229" t="s">
        <v>246</v>
      </c>
      <c r="G141" s="41"/>
      <c r="H141" s="41"/>
      <c r="I141" s="212"/>
      <c r="J141" s="41"/>
      <c r="K141" s="41"/>
      <c r="L141" s="45"/>
      <c r="M141" s="213"/>
      <c r="N141" s="21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205</v>
      </c>
      <c r="AU141" s="18" t="s">
        <v>85</v>
      </c>
    </row>
    <row r="142" s="13" customFormat="1">
      <c r="A142" s="13"/>
      <c r="B142" s="230"/>
      <c r="C142" s="231"/>
      <c r="D142" s="210" t="s">
        <v>207</v>
      </c>
      <c r="E142" s="232" t="s">
        <v>19</v>
      </c>
      <c r="F142" s="233" t="s">
        <v>535</v>
      </c>
      <c r="G142" s="231"/>
      <c r="H142" s="234">
        <v>14.4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207</v>
      </c>
      <c r="AU142" s="240" t="s">
        <v>85</v>
      </c>
      <c r="AV142" s="13" t="s">
        <v>85</v>
      </c>
      <c r="AW142" s="13" t="s">
        <v>37</v>
      </c>
      <c r="AX142" s="13" t="s">
        <v>75</v>
      </c>
      <c r="AY142" s="240" t="s">
        <v>122</v>
      </c>
    </row>
    <row r="143" s="13" customFormat="1">
      <c r="A143" s="13"/>
      <c r="B143" s="230"/>
      <c r="C143" s="231"/>
      <c r="D143" s="210" t="s">
        <v>207</v>
      </c>
      <c r="E143" s="232" t="s">
        <v>19</v>
      </c>
      <c r="F143" s="233" t="s">
        <v>536</v>
      </c>
      <c r="G143" s="231"/>
      <c r="H143" s="234">
        <v>78.120000000000005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0" t="s">
        <v>207</v>
      </c>
      <c r="AU143" s="240" t="s">
        <v>85</v>
      </c>
      <c r="AV143" s="13" t="s">
        <v>85</v>
      </c>
      <c r="AW143" s="13" t="s">
        <v>37</v>
      </c>
      <c r="AX143" s="13" t="s">
        <v>75</v>
      </c>
      <c r="AY143" s="240" t="s">
        <v>122</v>
      </c>
    </row>
    <row r="144" s="13" customFormat="1">
      <c r="A144" s="13"/>
      <c r="B144" s="230"/>
      <c r="C144" s="231"/>
      <c r="D144" s="210" t="s">
        <v>207</v>
      </c>
      <c r="E144" s="232" t="s">
        <v>19</v>
      </c>
      <c r="F144" s="233" t="s">
        <v>537</v>
      </c>
      <c r="G144" s="231"/>
      <c r="H144" s="234">
        <v>4.7999999999999998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207</v>
      </c>
      <c r="AU144" s="240" t="s">
        <v>85</v>
      </c>
      <c r="AV144" s="13" t="s">
        <v>85</v>
      </c>
      <c r="AW144" s="13" t="s">
        <v>37</v>
      </c>
      <c r="AX144" s="13" t="s">
        <v>75</v>
      </c>
      <c r="AY144" s="240" t="s">
        <v>122</v>
      </c>
    </row>
    <row r="145" s="13" customFormat="1">
      <c r="A145" s="13"/>
      <c r="B145" s="230"/>
      <c r="C145" s="231"/>
      <c r="D145" s="210" t="s">
        <v>207</v>
      </c>
      <c r="E145" s="232" t="s">
        <v>19</v>
      </c>
      <c r="F145" s="233" t="s">
        <v>538</v>
      </c>
      <c r="G145" s="231"/>
      <c r="H145" s="234">
        <v>14.651999999999999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0" t="s">
        <v>207</v>
      </c>
      <c r="AU145" s="240" t="s">
        <v>85</v>
      </c>
      <c r="AV145" s="13" t="s">
        <v>85</v>
      </c>
      <c r="AW145" s="13" t="s">
        <v>37</v>
      </c>
      <c r="AX145" s="13" t="s">
        <v>75</v>
      </c>
      <c r="AY145" s="240" t="s">
        <v>122</v>
      </c>
    </row>
    <row r="146" s="13" customFormat="1">
      <c r="A146" s="13"/>
      <c r="B146" s="230"/>
      <c r="C146" s="231"/>
      <c r="D146" s="210" t="s">
        <v>207</v>
      </c>
      <c r="E146" s="232" t="s">
        <v>19</v>
      </c>
      <c r="F146" s="233" t="s">
        <v>553</v>
      </c>
      <c r="G146" s="231"/>
      <c r="H146" s="234">
        <v>-60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207</v>
      </c>
      <c r="AU146" s="240" t="s">
        <v>85</v>
      </c>
      <c r="AV146" s="13" t="s">
        <v>85</v>
      </c>
      <c r="AW146" s="13" t="s">
        <v>37</v>
      </c>
      <c r="AX146" s="13" t="s">
        <v>75</v>
      </c>
      <c r="AY146" s="240" t="s">
        <v>122</v>
      </c>
    </row>
    <row r="147" s="14" customFormat="1">
      <c r="A147" s="14"/>
      <c r="B147" s="241"/>
      <c r="C147" s="242"/>
      <c r="D147" s="210" t="s">
        <v>207</v>
      </c>
      <c r="E147" s="243" t="s">
        <v>19</v>
      </c>
      <c r="F147" s="244" t="s">
        <v>210</v>
      </c>
      <c r="G147" s="242"/>
      <c r="H147" s="245">
        <v>51.972000000000001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207</v>
      </c>
      <c r="AU147" s="251" t="s">
        <v>85</v>
      </c>
      <c r="AV147" s="14" t="s">
        <v>127</v>
      </c>
      <c r="AW147" s="14" t="s">
        <v>37</v>
      </c>
      <c r="AX147" s="14" t="s">
        <v>83</v>
      </c>
      <c r="AY147" s="251" t="s">
        <v>122</v>
      </c>
    </row>
    <row r="148" s="2" customFormat="1" ht="66.75" customHeight="1">
      <c r="A148" s="39"/>
      <c r="B148" s="40"/>
      <c r="C148" s="197" t="s">
        <v>177</v>
      </c>
      <c r="D148" s="197" t="s">
        <v>123</v>
      </c>
      <c r="E148" s="198" t="s">
        <v>248</v>
      </c>
      <c r="F148" s="199" t="s">
        <v>249</v>
      </c>
      <c r="G148" s="200" t="s">
        <v>213</v>
      </c>
      <c r="H148" s="201">
        <v>259.86000000000001</v>
      </c>
      <c r="I148" s="202"/>
      <c r="J148" s="203">
        <f>ROUND(I148*H148,2)</f>
        <v>0</v>
      </c>
      <c r="K148" s="199" t="s">
        <v>203</v>
      </c>
      <c r="L148" s="45"/>
      <c r="M148" s="204" t="s">
        <v>19</v>
      </c>
      <c r="N148" s="205" t="s">
        <v>46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127</v>
      </c>
      <c r="AT148" s="208" t="s">
        <v>123</v>
      </c>
      <c r="AU148" s="208" t="s">
        <v>85</v>
      </c>
      <c r="AY148" s="18" t="s">
        <v>122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83</v>
      </c>
      <c r="BK148" s="209">
        <f>ROUND(I148*H148,2)</f>
        <v>0</v>
      </c>
      <c r="BL148" s="18" t="s">
        <v>127</v>
      </c>
      <c r="BM148" s="208" t="s">
        <v>554</v>
      </c>
    </row>
    <row r="149" s="2" customFormat="1">
      <c r="A149" s="39"/>
      <c r="B149" s="40"/>
      <c r="C149" s="41"/>
      <c r="D149" s="228" t="s">
        <v>205</v>
      </c>
      <c r="E149" s="41"/>
      <c r="F149" s="229" t="s">
        <v>251</v>
      </c>
      <c r="G149" s="41"/>
      <c r="H149" s="41"/>
      <c r="I149" s="212"/>
      <c r="J149" s="41"/>
      <c r="K149" s="41"/>
      <c r="L149" s="45"/>
      <c r="M149" s="213"/>
      <c r="N149" s="214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205</v>
      </c>
      <c r="AU149" s="18" t="s">
        <v>85</v>
      </c>
    </row>
    <row r="150" s="13" customFormat="1">
      <c r="A150" s="13"/>
      <c r="B150" s="230"/>
      <c r="C150" s="231"/>
      <c r="D150" s="210" t="s">
        <v>207</v>
      </c>
      <c r="E150" s="232" t="s">
        <v>19</v>
      </c>
      <c r="F150" s="233" t="s">
        <v>535</v>
      </c>
      <c r="G150" s="231"/>
      <c r="H150" s="234">
        <v>14.4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207</v>
      </c>
      <c r="AU150" s="240" t="s">
        <v>85</v>
      </c>
      <c r="AV150" s="13" t="s">
        <v>85</v>
      </c>
      <c r="AW150" s="13" t="s">
        <v>37</v>
      </c>
      <c r="AX150" s="13" t="s">
        <v>75</v>
      </c>
      <c r="AY150" s="240" t="s">
        <v>122</v>
      </c>
    </row>
    <row r="151" s="13" customFormat="1">
      <c r="A151" s="13"/>
      <c r="B151" s="230"/>
      <c r="C151" s="231"/>
      <c r="D151" s="210" t="s">
        <v>207</v>
      </c>
      <c r="E151" s="232" t="s">
        <v>19</v>
      </c>
      <c r="F151" s="233" t="s">
        <v>536</v>
      </c>
      <c r="G151" s="231"/>
      <c r="H151" s="234">
        <v>78.120000000000005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207</v>
      </c>
      <c r="AU151" s="240" t="s">
        <v>85</v>
      </c>
      <c r="AV151" s="13" t="s">
        <v>85</v>
      </c>
      <c r="AW151" s="13" t="s">
        <v>37</v>
      </c>
      <c r="AX151" s="13" t="s">
        <v>75</v>
      </c>
      <c r="AY151" s="240" t="s">
        <v>122</v>
      </c>
    </row>
    <row r="152" s="13" customFormat="1">
      <c r="A152" s="13"/>
      <c r="B152" s="230"/>
      <c r="C152" s="231"/>
      <c r="D152" s="210" t="s">
        <v>207</v>
      </c>
      <c r="E152" s="232" t="s">
        <v>19</v>
      </c>
      <c r="F152" s="233" t="s">
        <v>537</v>
      </c>
      <c r="G152" s="231"/>
      <c r="H152" s="234">
        <v>4.7999999999999998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207</v>
      </c>
      <c r="AU152" s="240" t="s">
        <v>85</v>
      </c>
      <c r="AV152" s="13" t="s">
        <v>85</v>
      </c>
      <c r="AW152" s="13" t="s">
        <v>37</v>
      </c>
      <c r="AX152" s="13" t="s">
        <v>75</v>
      </c>
      <c r="AY152" s="240" t="s">
        <v>122</v>
      </c>
    </row>
    <row r="153" s="13" customFormat="1">
      <c r="A153" s="13"/>
      <c r="B153" s="230"/>
      <c r="C153" s="231"/>
      <c r="D153" s="210" t="s">
        <v>207</v>
      </c>
      <c r="E153" s="232" t="s">
        <v>19</v>
      </c>
      <c r="F153" s="233" t="s">
        <v>538</v>
      </c>
      <c r="G153" s="231"/>
      <c r="H153" s="234">
        <v>14.651999999999999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207</v>
      </c>
      <c r="AU153" s="240" t="s">
        <v>85</v>
      </c>
      <c r="AV153" s="13" t="s">
        <v>85</v>
      </c>
      <c r="AW153" s="13" t="s">
        <v>37</v>
      </c>
      <c r="AX153" s="13" t="s">
        <v>75</v>
      </c>
      <c r="AY153" s="240" t="s">
        <v>122</v>
      </c>
    </row>
    <row r="154" s="13" customFormat="1">
      <c r="A154" s="13"/>
      <c r="B154" s="230"/>
      <c r="C154" s="231"/>
      <c r="D154" s="210" t="s">
        <v>207</v>
      </c>
      <c r="E154" s="232" t="s">
        <v>19</v>
      </c>
      <c r="F154" s="233" t="s">
        <v>553</v>
      </c>
      <c r="G154" s="231"/>
      <c r="H154" s="234">
        <v>-60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207</v>
      </c>
      <c r="AU154" s="240" t="s">
        <v>85</v>
      </c>
      <c r="AV154" s="13" t="s">
        <v>85</v>
      </c>
      <c r="AW154" s="13" t="s">
        <v>37</v>
      </c>
      <c r="AX154" s="13" t="s">
        <v>75</v>
      </c>
      <c r="AY154" s="240" t="s">
        <v>122</v>
      </c>
    </row>
    <row r="155" s="14" customFormat="1">
      <c r="A155" s="14"/>
      <c r="B155" s="241"/>
      <c r="C155" s="242"/>
      <c r="D155" s="210" t="s">
        <v>207</v>
      </c>
      <c r="E155" s="243" t="s">
        <v>19</v>
      </c>
      <c r="F155" s="244" t="s">
        <v>210</v>
      </c>
      <c r="G155" s="242"/>
      <c r="H155" s="245">
        <v>51.972000000000001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1" t="s">
        <v>207</v>
      </c>
      <c r="AU155" s="251" t="s">
        <v>85</v>
      </c>
      <c r="AV155" s="14" t="s">
        <v>127</v>
      </c>
      <c r="AW155" s="14" t="s">
        <v>37</v>
      </c>
      <c r="AX155" s="14" t="s">
        <v>75</v>
      </c>
      <c r="AY155" s="251" t="s">
        <v>122</v>
      </c>
    </row>
    <row r="156" s="13" customFormat="1">
      <c r="A156" s="13"/>
      <c r="B156" s="230"/>
      <c r="C156" s="231"/>
      <c r="D156" s="210" t="s">
        <v>207</v>
      </c>
      <c r="E156" s="232" t="s">
        <v>19</v>
      </c>
      <c r="F156" s="233" t="s">
        <v>555</v>
      </c>
      <c r="G156" s="231"/>
      <c r="H156" s="234">
        <v>259.86000000000001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207</v>
      </c>
      <c r="AU156" s="240" t="s">
        <v>85</v>
      </c>
      <c r="AV156" s="13" t="s">
        <v>85</v>
      </c>
      <c r="AW156" s="13" t="s">
        <v>37</v>
      </c>
      <c r="AX156" s="13" t="s">
        <v>75</v>
      </c>
      <c r="AY156" s="240" t="s">
        <v>122</v>
      </c>
    </row>
    <row r="157" s="14" customFormat="1">
      <c r="A157" s="14"/>
      <c r="B157" s="241"/>
      <c r="C157" s="242"/>
      <c r="D157" s="210" t="s">
        <v>207</v>
      </c>
      <c r="E157" s="243" t="s">
        <v>19</v>
      </c>
      <c r="F157" s="244" t="s">
        <v>210</v>
      </c>
      <c r="G157" s="242"/>
      <c r="H157" s="245">
        <v>259.86000000000001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207</v>
      </c>
      <c r="AU157" s="251" t="s">
        <v>85</v>
      </c>
      <c r="AV157" s="14" t="s">
        <v>127</v>
      </c>
      <c r="AW157" s="14" t="s">
        <v>37</v>
      </c>
      <c r="AX157" s="14" t="s">
        <v>83</v>
      </c>
      <c r="AY157" s="251" t="s">
        <v>122</v>
      </c>
    </row>
    <row r="158" s="2" customFormat="1" ht="62.7" customHeight="1">
      <c r="A158" s="39"/>
      <c r="B158" s="40"/>
      <c r="C158" s="197" t="s">
        <v>181</v>
      </c>
      <c r="D158" s="197" t="s">
        <v>123</v>
      </c>
      <c r="E158" s="198" t="s">
        <v>430</v>
      </c>
      <c r="F158" s="199" t="s">
        <v>431</v>
      </c>
      <c r="G158" s="200" t="s">
        <v>213</v>
      </c>
      <c r="H158" s="201">
        <v>14.648</v>
      </c>
      <c r="I158" s="202"/>
      <c r="J158" s="203">
        <f>ROUND(I158*H158,2)</f>
        <v>0</v>
      </c>
      <c r="K158" s="199" t="s">
        <v>203</v>
      </c>
      <c r="L158" s="45"/>
      <c r="M158" s="204" t="s">
        <v>19</v>
      </c>
      <c r="N158" s="205" t="s">
        <v>46</v>
      </c>
      <c r="O158" s="85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8" t="s">
        <v>127</v>
      </c>
      <c r="AT158" s="208" t="s">
        <v>123</v>
      </c>
      <c r="AU158" s="208" t="s">
        <v>85</v>
      </c>
      <c r="AY158" s="18" t="s">
        <v>122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8" t="s">
        <v>83</v>
      </c>
      <c r="BK158" s="209">
        <f>ROUND(I158*H158,2)</f>
        <v>0</v>
      </c>
      <c r="BL158" s="18" t="s">
        <v>127</v>
      </c>
      <c r="BM158" s="208" t="s">
        <v>556</v>
      </c>
    </row>
    <row r="159" s="2" customFormat="1">
      <c r="A159" s="39"/>
      <c r="B159" s="40"/>
      <c r="C159" s="41"/>
      <c r="D159" s="228" t="s">
        <v>205</v>
      </c>
      <c r="E159" s="41"/>
      <c r="F159" s="229" t="s">
        <v>433</v>
      </c>
      <c r="G159" s="41"/>
      <c r="H159" s="41"/>
      <c r="I159" s="212"/>
      <c r="J159" s="41"/>
      <c r="K159" s="41"/>
      <c r="L159" s="45"/>
      <c r="M159" s="213"/>
      <c r="N159" s="214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205</v>
      </c>
      <c r="AU159" s="18" t="s">
        <v>85</v>
      </c>
    </row>
    <row r="160" s="13" customFormat="1">
      <c r="A160" s="13"/>
      <c r="B160" s="230"/>
      <c r="C160" s="231"/>
      <c r="D160" s="210" t="s">
        <v>207</v>
      </c>
      <c r="E160" s="232" t="s">
        <v>19</v>
      </c>
      <c r="F160" s="233" t="s">
        <v>544</v>
      </c>
      <c r="G160" s="231"/>
      <c r="H160" s="234">
        <v>9.5999999999999996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207</v>
      </c>
      <c r="AU160" s="240" t="s">
        <v>85</v>
      </c>
      <c r="AV160" s="13" t="s">
        <v>85</v>
      </c>
      <c r="AW160" s="13" t="s">
        <v>37</v>
      </c>
      <c r="AX160" s="13" t="s">
        <v>75</v>
      </c>
      <c r="AY160" s="240" t="s">
        <v>122</v>
      </c>
    </row>
    <row r="161" s="13" customFormat="1">
      <c r="A161" s="13"/>
      <c r="B161" s="230"/>
      <c r="C161" s="231"/>
      <c r="D161" s="210" t="s">
        <v>207</v>
      </c>
      <c r="E161" s="232" t="s">
        <v>19</v>
      </c>
      <c r="F161" s="233" t="s">
        <v>545</v>
      </c>
      <c r="G161" s="231"/>
      <c r="H161" s="234">
        <v>52.079999999999998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207</v>
      </c>
      <c r="AU161" s="240" t="s">
        <v>85</v>
      </c>
      <c r="AV161" s="13" t="s">
        <v>85</v>
      </c>
      <c r="AW161" s="13" t="s">
        <v>37</v>
      </c>
      <c r="AX161" s="13" t="s">
        <v>75</v>
      </c>
      <c r="AY161" s="240" t="s">
        <v>122</v>
      </c>
    </row>
    <row r="162" s="13" customFormat="1">
      <c r="A162" s="13"/>
      <c r="B162" s="230"/>
      <c r="C162" s="231"/>
      <c r="D162" s="210" t="s">
        <v>207</v>
      </c>
      <c r="E162" s="232" t="s">
        <v>19</v>
      </c>
      <c r="F162" s="233" t="s">
        <v>546</v>
      </c>
      <c r="G162" s="231"/>
      <c r="H162" s="234">
        <v>3.2000000000000002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207</v>
      </c>
      <c r="AU162" s="240" t="s">
        <v>85</v>
      </c>
      <c r="AV162" s="13" t="s">
        <v>85</v>
      </c>
      <c r="AW162" s="13" t="s">
        <v>37</v>
      </c>
      <c r="AX162" s="13" t="s">
        <v>75</v>
      </c>
      <c r="AY162" s="240" t="s">
        <v>122</v>
      </c>
    </row>
    <row r="163" s="13" customFormat="1">
      <c r="A163" s="13"/>
      <c r="B163" s="230"/>
      <c r="C163" s="231"/>
      <c r="D163" s="210" t="s">
        <v>207</v>
      </c>
      <c r="E163" s="232" t="s">
        <v>19</v>
      </c>
      <c r="F163" s="233" t="s">
        <v>547</v>
      </c>
      <c r="G163" s="231"/>
      <c r="H163" s="234">
        <v>9.7680000000000007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207</v>
      </c>
      <c r="AU163" s="240" t="s">
        <v>85</v>
      </c>
      <c r="AV163" s="13" t="s">
        <v>85</v>
      </c>
      <c r="AW163" s="13" t="s">
        <v>37</v>
      </c>
      <c r="AX163" s="13" t="s">
        <v>75</v>
      </c>
      <c r="AY163" s="240" t="s">
        <v>122</v>
      </c>
    </row>
    <row r="164" s="13" customFormat="1">
      <c r="A164" s="13"/>
      <c r="B164" s="230"/>
      <c r="C164" s="231"/>
      <c r="D164" s="210" t="s">
        <v>207</v>
      </c>
      <c r="E164" s="232" t="s">
        <v>19</v>
      </c>
      <c r="F164" s="233" t="s">
        <v>553</v>
      </c>
      <c r="G164" s="231"/>
      <c r="H164" s="234">
        <v>-60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207</v>
      </c>
      <c r="AU164" s="240" t="s">
        <v>85</v>
      </c>
      <c r="AV164" s="13" t="s">
        <v>85</v>
      </c>
      <c r="AW164" s="13" t="s">
        <v>37</v>
      </c>
      <c r="AX164" s="13" t="s">
        <v>75</v>
      </c>
      <c r="AY164" s="240" t="s">
        <v>122</v>
      </c>
    </row>
    <row r="165" s="14" customFormat="1">
      <c r="A165" s="14"/>
      <c r="B165" s="241"/>
      <c r="C165" s="242"/>
      <c r="D165" s="210" t="s">
        <v>207</v>
      </c>
      <c r="E165" s="243" t="s">
        <v>19</v>
      </c>
      <c r="F165" s="244" t="s">
        <v>210</v>
      </c>
      <c r="G165" s="242"/>
      <c r="H165" s="245">
        <v>14.648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207</v>
      </c>
      <c r="AU165" s="251" t="s">
        <v>85</v>
      </c>
      <c r="AV165" s="14" t="s">
        <v>127</v>
      </c>
      <c r="AW165" s="14" t="s">
        <v>37</v>
      </c>
      <c r="AX165" s="14" t="s">
        <v>83</v>
      </c>
      <c r="AY165" s="251" t="s">
        <v>122</v>
      </c>
    </row>
    <row r="166" s="2" customFormat="1" ht="66.75" customHeight="1">
      <c r="A166" s="39"/>
      <c r="B166" s="40"/>
      <c r="C166" s="197" t="s">
        <v>186</v>
      </c>
      <c r="D166" s="197" t="s">
        <v>123</v>
      </c>
      <c r="E166" s="198" t="s">
        <v>434</v>
      </c>
      <c r="F166" s="199" t="s">
        <v>435</v>
      </c>
      <c r="G166" s="200" t="s">
        <v>213</v>
      </c>
      <c r="H166" s="201">
        <v>73.239999999999995</v>
      </c>
      <c r="I166" s="202"/>
      <c r="J166" s="203">
        <f>ROUND(I166*H166,2)</f>
        <v>0</v>
      </c>
      <c r="K166" s="199" t="s">
        <v>203</v>
      </c>
      <c r="L166" s="45"/>
      <c r="M166" s="204" t="s">
        <v>19</v>
      </c>
      <c r="N166" s="205" t="s">
        <v>46</v>
      </c>
      <c r="O166" s="85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8" t="s">
        <v>127</v>
      </c>
      <c r="AT166" s="208" t="s">
        <v>123</v>
      </c>
      <c r="AU166" s="208" t="s">
        <v>85</v>
      </c>
      <c r="AY166" s="18" t="s">
        <v>122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8" t="s">
        <v>83</v>
      </c>
      <c r="BK166" s="209">
        <f>ROUND(I166*H166,2)</f>
        <v>0</v>
      </c>
      <c r="BL166" s="18" t="s">
        <v>127</v>
      </c>
      <c r="BM166" s="208" t="s">
        <v>557</v>
      </c>
    </row>
    <row r="167" s="2" customFormat="1">
      <c r="A167" s="39"/>
      <c r="B167" s="40"/>
      <c r="C167" s="41"/>
      <c r="D167" s="228" t="s">
        <v>205</v>
      </c>
      <c r="E167" s="41"/>
      <c r="F167" s="229" t="s">
        <v>437</v>
      </c>
      <c r="G167" s="41"/>
      <c r="H167" s="41"/>
      <c r="I167" s="212"/>
      <c r="J167" s="41"/>
      <c r="K167" s="41"/>
      <c r="L167" s="45"/>
      <c r="M167" s="213"/>
      <c r="N167" s="214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205</v>
      </c>
      <c r="AU167" s="18" t="s">
        <v>85</v>
      </c>
    </row>
    <row r="168" s="13" customFormat="1">
      <c r="A168" s="13"/>
      <c r="B168" s="230"/>
      <c r="C168" s="231"/>
      <c r="D168" s="210" t="s">
        <v>207</v>
      </c>
      <c r="E168" s="232" t="s">
        <v>19</v>
      </c>
      <c r="F168" s="233" t="s">
        <v>544</v>
      </c>
      <c r="G168" s="231"/>
      <c r="H168" s="234">
        <v>9.5999999999999996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207</v>
      </c>
      <c r="AU168" s="240" t="s">
        <v>85</v>
      </c>
      <c r="AV168" s="13" t="s">
        <v>85</v>
      </c>
      <c r="AW168" s="13" t="s">
        <v>37</v>
      </c>
      <c r="AX168" s="13" t="s">
        <v>75</v>
      </c>
      <c r="AY168" s="240" t="s">
        <v>122</v>
      </c>
    </row>
    <row r="169" s="13" customFormat="1">
      <c r="A169" s="13"/>
      <c r="B169" s="230"/>
      <c r="C169" s="231"/>
      <c r="D169" s="210" t="s">
        <v>207</v>
      </c>
      <c r="E169" s="232" t="s">
        <v>19</v>
      </c>
      <c r="F169" s="233" t="s">
        <v>545</v>
      </c>
      <c r="G169" s="231"/>
      <c r="H169" s="234">
        <v>52.079999999999998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207</v>
      </c>
      <c r="AU169" s="240" t="s">
        <v>85</v>
      </c>
      <c r="AV169" s="13" t="s">
        <v>85</v>
      </c>
      <c r="AW169" s="13" t="s">
        <v>37</v>
      </c>
      <c r="AX169" s="13" t="s">
        <v>75</v>
      </c>
      <c r="AY169" s="240" t="s">
        <v>122</v>
      </c>
    </row>
    <row r="170" s="13" customFormat="1">
      <c r="A170" s="13"/>
      <c r="B170" s="230"/>
      <c r="C170" s="231"/>
      <c r="D170" s="210" t="s">
        <v>207</v>
      </c>
      <c r="E170" s="232" t="s">
        <v>19</v>
      </c>
      <c r="F170" s="233" t="s">
        <v>546</v>
      </c>
      <c r="G170" s="231"/>
      <c r="H170" s="234">
        <v>3.2000000000000002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207</v>
      </c>
      <c r="AU170" s="240" t="s">
        <v>85</v>
      </c>
      <c r="AV170" s="13" t="s">
        <v>85</v>
      </c>
      <c r="AW170" s="13" t="s">
        <v>37</v>
      </c>
      <c r="AX170" s="13" t="s">
        <v>75</v>
      </c>
      <c r="AY170" s="240" t="s">
        <v>122</v>
      </c>
    </row>
    <row r="171" s="13" customFormat="1">
      <c r="A171" s="13"/>
      <c r="B171" s="230"/>
      <c r="C171" s="231"/>
      <c r="D171" s="210" t="s">
        <v>207</v>
      </c>
      <c r="E171" s="232" t="s">
        <v>19</v>
      </c>
      <c r="F171" s="233" t="s">
        <v>547</v>
      </c>
      <c r="G171" s="231"/>
      <c r="H171" s="234">
        <v>9.7680000000000007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207</v>
      </c>
      <c r="AU171" s="240" t="s">
        <v>85</v>
      </c>
      <c r="AV171" s="13" t="s">
        <v>85</v>
      </c>
      <c r="AW171" s="13" t="s">
        <v>37</v>
      </c>
      <c r="AX171" s="13" t="s">
        <v>75</v>
      </c>
      <c r="AY171" s="240" t="s">
        <v>122</v>
      </c>
    </row>
    <row r="172" s="13" customFormat="1">
      <c r="A172" s="13"/>
      <c r="B172" s="230"/>
      <c r="C172" s="231"/>
      <c r="D172" s="210" t="s">
        <v>207</v>
      </c>
      <c r="E172" s="232" t="s">
        <v>19</v>
      </c>
      <c r="F172" s="233" t="s">
        <v>553</v>
      </c>
      <c r="G172" s="231"/>
      <c r="H172" s="234">
        <v>-60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207</v>
      </c>
      <c r="AU172" s="240" t="s">
        <v>85</v>
      </c>
      <c r="AV172" s="13" t="s">
        <v>85</v>
      </c>
      <c r="AW172" s="13" t="s">
        <v>37</v>
      </c>
      <c r="AX172" s="13" t="s">
        <v>75</v>
      </c>
      <c r="AY172" s="240" t="s">
        <v>122</v>
      </c>
    </row>
    <row r="173" s="14" customFormat="1">
      <c r="A173" s="14"/>
      <c r="B173" s="241"/>
      <c r="C173" s="242"/>
      <c r="D173" s="210" t="s">
        <v>207</v>
      </c>
      <c r="E173" s="243" t="s">
        <v>19</v>
      </c>
      <c r="F173" s="244" t="s">
        <v>210</v>
      </c>
      <c r="G173" s="242"/>
      <c r="H173" s="245">
        <v>14.648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207</v>
      </c>
      <c r="AU173" s="251" t="s">
        <v>85</v>
      </c>
      <c r="AV173" s="14" t="s">
        <v>127</v>
      </c>
      <c r="AW173" s="14" t="s">
        <v>37</v>
      </c>
      <c r="AX173" s="14" t="s">
        <v>75</v>
      </c>
      <c r="AY173" s="251" t="s">
        <v>122</v>
      </c>
    </row>
    <row r="174" s="13" customFormat="1">
      <c r="A174" s="13"/>
      <c r="B174" s="230"/>
      <c r="C174" s="231"/>
      <c r="D174" s="210" t="s">
        <v>207</v>
      </c>
      <c r="E174" s="232" t="s">
        <v>19</v>
      </c>
      <c r="F174" s="233" t="s">
        <v>558</v>
      </c>
      <c r="G174" s="231"/>
      <c r="H174" s="234">
        <v>73.239999999999995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207</v>
      </c>
      <c r="AU174" s="240" t="s">
        <v>85</v>
      </c>
      <c r="AV174" s="13" t="s">
        <v>85</v>
      </c>
      <c r="AW174" s="13" t="s">
        <v>37</v>
      </c>
      <c r="AX174" s="13" t="s">
        <v>75</v>
      </c>
      <c r="AY174" s="240" t="s">
        <v>122</v>
      </c>
    </row>
    <row r="175" s="14" customFormat="1">
      <c r="A175" s="14"/>
      <c r="B175" s="241"/>
      <c r="C175" s="242"/>
      <c r="D175" s="210" t="s">
        <v>207</v>
      </c>
      <c r="E175" s="243" t="s">
        <v>19</v>
      </c>
      <c r="F175" s="244" t="s">
        <v>210</v>
      </c>
      <c r="G175" s="242"/>
      <c r="H175" s="245">
        <v>73.239999999999995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207</v>
      </c>
      <c r="AU175" s="251" t="s">
        <v>85</v>
      </c>
      <c r="AV175" s="14" t="s">
        <v>127</v>
      </c>
      <c r="AW175" s="14" t="s">
        <v>37</v>
      </c>
      <c r="AX175" s="14" t="s">
        <v>83</v>
      </c>
      <c r="AY175" s="251" t="s">
        <v>122</v>
      </c>
    </row>
    <row r="176" s="2" customFormat="1" ht="44.25" customHeight="1">
      <c r="A176" s="39"/>
      <c r="B176" s="40"/>
      <c r="C176" s="197" t="s">
        <v>8</v>
      </c>
      <c r="D176" s="197" t="s">
        <v>123</v>
      </c>
      <c r="E176" s="198" t="s">
        <v>448</v>
      </c>
      <c r="F176" s="199" t="s">
        <v>449</v>
      </c>
      <c r="G176" s="200" t="s">
        <v>213</v>
      </c>
      <c r="H176" s="201">
        <v>60</v>
      </c>
      <c r="I176" s="202"/>
      <c r="J176" s="203">
        <f>ROUND(I176*H176,2)</f>
        <v>0</v>
      </c>
      <c r="K176" s="199" t="s">
        <v>203</v>
      </c>
      <c r="L176" s="45"/>
      <c r="M176" s="204" t="s">
        <v>19</v>
      </c>
      <c r="N176" s="205" t="s">
        <v>46</v>
      </c>
      <c r="O176" s="85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8" t="s">
        <v>127</v>
      </c>
      <c r="AT176" s="208" t="s">
        <v>123</v>
      </c>
      <c r="AU176" s="208" t="s">
        <v>85</v>
      </c>
      <c r="AY176" s="18" t="s">
        <v>122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8" t="s">
        <v>83</v>
      </c>
      <c r="BK176" s="209">
        <f>ROUND(I176*H176,2)</f>
        <v>0</v>
      </c>
      <c r="BL176" s="18" t="s">
        <v>127</v>
      </c>
      <c r="BM176" s="208" t="s">
        <v>559</v>
      </c>
    </row>
    <row r="177" s="2" customFormat="1">
      <c r="A177" s="39"/>
      <c r="B177" s="40"/>
      <c r="C177" s="41"/>
      <c r="D177" s="228" t="s">
        <v>205</v>
      </c>
      <c r="E177" s="41"/>
      <c r="F177" s="229" t="s">
        <v>451</v>
      </c>
      <c r="G177" s="41"/>
      <c r="H177" s="41"/>
      <c r="I177" s="212"/>
      <c r="J177" s="41"/>
      <c r="K177" s="41"/>
      <c r="L177" s="45"/>
      <c r="M177" s="213"/>
      <c r="N177" s="214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205</v>
      </c>
      <c r="AU177" s="18" t="s">
        <v>85</v>
      </c>
    </row>
    <row r="178" s="13" customFormat="1">
      <c r="A178" s="13"/>
      <c r="B178" s="230"/>
      <c r="C178" s="231"/>
      <c r="D178" s="210" t="s">
        <v>207</v>
      </c>
      <c r="E178" s="232" t="s">
        <v>19</v>
      </c>
      <c r="F178" s="233" t="s">
        <v>560</v>
      </c>
      <c r="G178" s="231"/>
      <c r="H178" s="234">
        <v>60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207</v>
      </c>
      <c r="AU178" s="240" t="s">
        <v>85</v>
      </c>
      <c r="AV178" s="13" t="s">
        <v>85</v>
      </c>
      <c r="AW178" s="13" t="s">
        <v>37</v>
      </c>
      <c r="AX178" s="13" t="s">
        <v>75</v>
      </c>
      <c r="AY178" s="240" t="s">
        <v>122</v>
      </c>
    </row>
    <row r="179" s="14" customFormat="1">
      <c r="A179" s="14"/>
      <c r="B179" s="241"/>
      <c r="C179" s="242"/>
      <c r="D179" s="210" t="s">
        <v>207</v>
      </c>
      <c r="E179" s="243" t="s">
        <v>19</v>
      </c>
      <c r="F179" s="244" t="s">
        <v>210</v>
      </c>
      <c r="G179" s="242"/>
      <c r="H179" s="245">
        <v>60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1" t="s">
        <v>207</v>
      </c>
      <c r="AU179" s="251" t="s">
        <v>85</v>
      </c>
      <c r="AV179" s="14" t="s">
        <v>127</v>
      </c>
      <c r="AW179" s="14" t="s">
        <v>37</v>
      </c>
      <c r="AX179" s="14" t="s">
        <v>83</v>
      </c>
      <c r="AY179" s="251" t="s">
        <v>122</v>
      </c>
    </row>
    <row r="180" s="2" customFormat="1" ht="44.25" customHeight="1">
      <c r="A180" s="39"/>
      <c r="B180" s="40"/>
      <c r="C180" s="197" t="s">
        <v>561</v>
      </c>
      <c r="D180" s="197" t="s">
        <v>123</v>
      </c>
      <c r="E180" s="198" t="s">
        <v>562</v>
      </c>
      <c r="F180" s="199" t="s">
        <v>563</v>
      </c>
      <c r="G180" s="200" t="s">
        <v>213</v>
      </c>
      <c r="H180" s="201">
        <v>60</v>
      </c>
      <c r="I180" s="202"/>
      <c r="J180" s="203">
        <f>ROUND(I180*H180,2)</f>
        <v>0</v>
      </c>
      <c r="K180" s="199" t="s">
        <v>203</v>
      </c>
      <c r="L180" s="45"/>
      <c r="M180" s="204" t="s">
        <v>19</v>
      </c>
      <c r="N180" s="205" t="s">
        <v>46</v>
      </c>
      <c r="O180" s="85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8" t="s">
        <v>127</v>
      </c>
      <c r="AT180" s="208" t="s">
        <v>123</v>
      </c>
      <c r="AU180" s="208" t="s">
        <v>85</v>
      </c>
      <c r="AY180" s="18" t="s">
        <v>122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8" t="s">
        <v>83</v>
      </c>
      <c r="BK180" s="209">
        <f>ROUND(I180*H180,2)</f>
        <v>0</v>
      </c>
      <c r="BL180" s="18" t="s">
        <v>127</v>
      </c>
      <c r="BM180" s="208" t="s">
        <v>564</v>
      </c>
    </row>
    <row r="181" s="2" customFormat="1">
      <c r="A181" s="39"/>
      <c r="B181" s="40"/>
      <c r="C181" s="41"/>
      <c r="D181" s="228" t="s">
        <v>205</v>
      </c>
      <c r="E181" s="41"/>
      <c r="F181" s="229" t="s">
        <v>565</v>
      </c>
      <c r="G181" s="41"/>
      <c r="H181" s="41"/>
      <c r="I181" s="212"/>
      <c r="J181" s="41"/>
      <c r="K181" s="41"/>
      <c r="L181" s="45"/>
      <c r="M181" s="213"/>
      <c r="N181" s="214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205</v>
      </c>
      <c r="AU181" s="18" t="s">
        <v>85</v>
      </c>
    </row>
    <row r="182" s="13" customFormat="1">
      <c r="A182" s="13"/>
      <c r="B182" s="230"/>
      <c r="C182" s="231"/>
      <c r="D182" s="210" t="s">
        <v>207</v>
      </c>
      <c r="E182" s="232" t="s">
        <v>19</v>
      </c>
      <c r="F182" s="233" t="s">
        <v>560</v>
      </c>
      <c r="G182" s="231"/>
      <c r="H182" s="234">
        <v>60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207</v>
      </c>
      <c r="AU182" s="240" t="s">
        <v>85</v>
      </c>
      <c r="AV182" s="13" t="s">
        <v>85</v>
      </c>
      <c r="AW182" s="13" t="s">
        <v>37</v>
      </c>
      <c r="AX182" s="13" t="s">
        <v>75</v>
      </c>
      <c r="AY182" s="240" t="s">
        <v>122</v>
      </c>
    </row>
    <row r="183" s="14" customFormat="1">
      <c r="A183" s="14"/>
      <c r="B183" s="241"/>
      <c r="C183" s="242"/>
      <c r="D183" s="210" t="s">
        <v>207</v>
      </c>
      <c r="E183" s="243" t="s">
        <v>19</v>
      </c>
      <c r="F183" s="244" t="s">
        <v>210</v>
      </c>
      <c r="G183" s="242"/>
      <c r="H183" s="245">
        <v>60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207</v>
      </c>
      <c r="AU183" s="251" t="s">
        <v>85</v>
      </c>
      <c r="AV183" s="14" t="s">
        <v>127</v>
      </c>
      <c r="AW183" s="14" t="s">
        <v>37</v>
      </c>
      <c r="AX183" s="14" t="s">
        <v>83</v>
      </c>
      <c r="AY183" s="251" t="s">
        <v>122</v>
      </c>
    </row>
    <row r="184" s="2" customFormat="1" ht="44.25" customHeight="1">
      <c r="A184" s="39"/>
      <c r="B184" s="40"/>
      <c r="C184" s="197" t="s">
        <v>340</v>
      </c>
      <c r="D184" s="197" t="s">
        <v>123</v>
      </c>
      <c r="E184" s="198" t="s">
        <v>453</v>
      </c>
      <c r="F184" s="199" t="s">
        <v>454</v>
      </c>
      <c r="G184" s="200" t="s">
        <v>213</v>
      </c>
      <c r="H184" s="201">
        <v>120</v>
      </c>
      <c r="I184" s="202"/>
      <c r="J184" s="203">
        <f>ROUND(I184*H184,2)</f>
        <v>0</v>
      </c>
      <c r="K184" s="199" t="s">
        <v>203</v>
      </c>
      <c r="L184" s="45"/>
      <c r="M184" s="204" t="s">
        <v>19</v>
      </c>
      <c r="N184" s="205" t="s">
        <v>46</v>
      </c>
      <c r="O184" s="85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8" t="s">
        <v>127</v>
      </c>
      <c r="AT184" s="208" t="s">
        <v>123</v>
      </c>
      <c r="AU184" s="208" t="s">
        <v>85</v>
      </c>
      <c r="AY184" s="18" t="s">
        <v>122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8" t="s">
        <v>83</v>
      </c>
      <c r="BK184" s="209">
        <f>ROUND(I184*H184,2)</f>
        <v>0</v>
      </c>
      <c r="BL184" s="18" t="s">
        <v>127</v>
      </c>
      <c r="BM184" s="208" t="s">
        <v>566</v>
      </c>
    </row>
    <row r="185" s="2" customFormat="1">
      <c r="A185" s="39"/>
      <c r="B185" s="40"/>
      <c r="C185" s="41"/>
      <c r="D185" s="228" t="s">
        <v>205</v>
      </c>
      <c r="E185" s="41"/>
      <c r="F185" s="229" t="s">
        <v>456</v>
      </c>
      <c r="G185" s="41"/>
      <c r="H185" s="41"/>
      <c r="I185" s="212"/>
      <c r="J185" s="41"/>
      <c r="K185" s="41"/>
      <c r="L185" s="45"/>
      <c r="M185" s="213"/>
      <c r="N185" s="214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205</v>
      </c>
      <c r="AU185" s="18" t="s">
        <v>85</v>
      </c>
    </row>
    <row r="186" s="13" customFormat="1">
      <c r="A186" s="13"/>
      <c r="B186" s="230"/>
      <c r="C186" s="231"/>
      <c r="D186" s="210" t="s">
        <v>207</v>
      </c>
      <c r="E186" s="232" t="s">
        <v>19</v>
      </c>
      <c r="F186" s="233" t="s">
        <v>567</v>
      </c>
      <c r="G186" s="231"/>
      <c r="H186" s="234">
        <v>120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207</v>
      </c>
      <c r="AU186" s="240" t="s">
        <v>85</v>
      </c>
      <c r="AV186" s="13" t="s">
        <v>85</v>
      </c>
      <c r="AW186" s="13" t="s">
        <v>37</v>
      </c>
      <c r="AX186" s="13" t="s">
        <v>75</v>
      </c>
      <c r="AY186" s="240" t="s">
        <v>122</v>
      </c>
    </row>
    <row r="187" s="14" customFormat="1">
      <c r="A187" s="14"/>
      <c r="B187" s="241"/>
      <c r="C187" s="242"/>
      <c r="D187" s="210" t="s">
        <v>207</v>
      </c>
      <c r="E187" s="243" t="s">
        <v>19</v>
      </c>
      <c r="F187" s="244" t="s">
        <v>210</v>
      </c>
      <c r="G187" s="242"/>
      <c r="H187" s="245">
        <v>120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207</v>
      </c>
      <c r="AU187" s="251" t="s">
        <v>85</v>
      </c>
      <c r="AV187" s="14" t="s">
        <v>127</v>
      </c>
      <c r="AW187" s="14" t="s">
        <v>37</v>
      </c>
      <c r="AX187" s="14" t="s">
        <v>83</v>
      </c>
      <c r="AY187" s="251" t="s">
        <v>122</v>
      </c>
    </row>
    <row r="188" s="2" customFormat="1" ht="37.8" customHeight="1">
      <c r="A188" s="39"/>
      <c r="B188" s="40"/>
      <c r="C188" s="197" t="s">
        <v>346</v>
      </c>
      <c r="D188" s="197" t="s">
        <v>123</v>
      </c>
      <c r="E188" s="198" t="s">
        <v>264</v>
      </c>
      <c r="F188" s="199" t="s">
        <v>265</v>
      </c>
      <c r="G188" s="200" t="s">
        <v>213</v>
      </c>
      <c r="H188" s="201">
        <v>66.620000000000005</v>
      </c>
      <c r="I188" s="202"/>
      <c r="J188" s="203">
        <f>ROUND(I188*H188,2)</f>
        <v>0</v>
      </c>
      <c r="K188" s="199" t="s">
        <v>203</v>
      </c>
      <c r="L188" s="45"/>
      <c r="M188" s="204" t="s">
        <v>19</v>
      </c>
      <c r="N188" s="205" t="s">
        <v>46</v>
      </c>
      <c r="O188" s="85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8" t="s">
        <v>127</v>
      </c>
      <c r="AT188" s="208" t="s">
        <v>123</v>
      </c>
      <c r="AU188" s="208" t="s">
        <v>85</v>
      </c>
      <c r="AY188" s="18" t="s">
        <v>122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8" t="s">
        <v>83</v>
      </c>
      <c r="BK188" s="209">
        <f>ROUND(I188*H188,2)</f>
        <v>0</v>
      </c>
      <c r="BL188" s="18" t="s">
        <v>127</v>
      </c>
      <c r="BM188" s="208" t="s">
        <v>568</v>
      </c>
    </row>
    <row r="189" s="2" customFormat="1">
      <c r="A189" s="39"/>
      <c r="B189" s="40"/>
      <c r="C189" s="41"/>
      <c r="D189" s="228" t="s">
        <v>205</v>
      </c>
      <c r="E189" s="41"/>
      <c r="F189" s="229" t="s">
        <v>267</v>
      </c>
      <c r="G189" s="41"/>
      <c r="H189" s="41"/>
      <c r="I189" s="212"/>
      <c r="J189" s="41"/>
      <c r="K189" s="41"/>
      <c r="L189" s="45"/>
      <c r="M189" s="213"/>
      <c r="N189" s="214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205</v>
      </c>
      <c r="AU189" s="18" t="s">
        <v>85</v>
      </c>
    </row>
    <row r="190" s="13" customFormat="1">
      <c r="A190" s="13"/>
      <c r="B190" s="230"/>
      <c r="C190" s="231"/>
      <c r="D190" s="210" t="s">
        <v>207</v>
      </c>
      <c r="E190" s="232" t="s">
        <v>19</v>
      </c>
      <c r="F190" s="233" t="s">
        <v>569</v>
      </c>
      <c r="G190" s="231"/>
      <c r="H190" s="234">
        <v>24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207</v>
      </c>
      <c r="AU190" s="240" t="s">
        <v>85</v>
      </c>
      <c r="AV190" s="13" t="s">
        <v>85</v>
      </c>
      <c r="AW190" s="13" t="s">
        <v>37</v>
      </c>
      <c r="AX190" s="13" t="s">
        <v>75</v>
      </c>
      <c r="AY190" s="240" t="s">
        <v>122</v>
      </c>
    </row>
    <row r="191" s="13" customFormat="1">
      <c r="A191" s="13"/>
      <c r="B191" s="230"/>
      <c r="C191" s="231"/>
      <c r="D191" s="210" t="s">
        <v>207</v>
      </c>
      <c r="E191" s="232" t="s">
        <v>19</v>
      </c>
      <c r="F191" s="233" t="s">
        <v>570</v>
      </c>
      <c r="G191" s="231"/>
      <c r="H191" s="234">
        <v>130.19999999999999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207</v>
      </c>
      <c r="AU191" s="240" t="s">
        <v>85</v>
      </c>
      <c r="AV191" s="13" t="s">
        <v>85</v>
      </c>
      <c r="AW191" s="13" t="s">
        <v>37</v>
      </c>
      <c r="AX191" s="13" t="s">
        <v>75</v>
      </c>
      <c r="AY191" s="240" t="s">
        <v>122</v>
      </c>
    </row>
    <row r="192" s="13" customFormat="1">
      <c r="A192" s="13"/>
      <c r="B192" s="230"/>
      <c r="C192" s="231"/>
      <c r="D192" s="210" t="s">
        <v>207</v>
      </c>
      <c r="E192" s="232" t="s">
        <v>19</v>
      </c>
      <c r="F192" s="233" t="s">
        <v>571</v>
      </c>
      <c r="G192" s="231"/>
      <c r="H192" s="234">
        <v>8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207</v>
      </c>
      <c r="AU192" s="240" t="s">
        <v>85</v>
      </c>
      <c r="AV192" s="13" t="s">
        <v>85</v>
      </c>
      <c r="AW192" s="13" t="s">
        <v>37</v>
      </c>
      <c r="AX192" s="13" t="s">
        <v>75</v>
      </c>
      <c r="AY192" s="240" t="s">
        <v>122</v>
      </c>
    </row>
    <row r="193" s="13" customFormat="1">
      <c r="A193" s="13"/>
      <c r="B193" s="230"/>
      <c r="C193" s="231"/>
      <c r="D193" s="210" t="s">
        <v>207</v>
      </c>
      <c r="E193" s="232" t="s">
        <v>19</v>
      </c>
      <c r="F193" s="233" t="s">
        <v>572</v>
      </c>
      <c r="G193" s="231"/>
      <c r="H193" s="234">
        <v>24.420000000000002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207</v>
      </c>
      <c r="AU193" s="240" t="s">
        <v>85</v>
      </c>
      <c r="AV193" s="13" t="s">
        <v>85</v>
      </c>
      <c r="AW193" s="13" t="s">
        <v>37</v>
      </c>
      <c r="AX193" s="13" t="s">
        <v>75</v>
      </c>
      <c r="AY193" s="240" t="s">
        <v>122</v>
      </c>
    </row>
    <row r="194" s="13" customFormat="1">
      <c r="A194" s="13"/>
      <c r="B194" s="230"/>
      <c r="C194" s="231"/>
      <c r="D194" s="210" t="s">
        <v>207</v>
      </c>
      <c r="E194" s="232" t="s">
        <v>19</v>
      </c>
      <c r="F194" s="233" t="s">
        <v>573</v>
      </c>
      <c r="G194" s="231"/>
      <c r="H194" s="234">
        <v>-120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207</v>
      </c>
      <c r="AU194" s="240" t="s">
        <v>85</v>
      </c>
      <c r="AV194" s="13" t="s">
        <v>85</v>
      </c>
      <c r="AW194" s="13" t="s">
        <v>37</v>
      </c>
      <c r="AX194" s="13" t="s">
        <v>75</v>
      </c>
      <c r="AY194" s="240" t="s">
        <v>122</v>
      </c>
    </row>
    <row r="195" s="14" customFormat="1">
      <c r="A195" s="14"/>
      <c r="B195" s="241"/>
      <c r="C195" s="242"/>
      <c r="D195" s="210" t="s">
        <v>207</v>
      </c>
      <c r="E195" s="243" t="s">
        <v>19</v>
      </c>
      <c r="F195" s="244" t="s">
        <v>210</v>
      </c>
      <c r="G195" s="242"/>
      <c r="H195" s="245">
        <v>66.620000000000005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207</v>
      </c>
      <c r="AU195" s="251" t="s">
        <v>85</v>
      </c>
      <c r="AV195" s="14" t="s">
        <v>127</v>
      </c>
      <c r="AW195" s="14" t="s">
        <v>37</v>
      </c>
      <c r="AX195" s="14" t="s">
        <v>83</v>
      </c>
      <c r="AY195" s="251" t="s">
        <v>122</v>
      </c>
    </row>
    <row r="196" s="2" customFormat="1" ht="16.5" customHeight="1">
      <c r="A196" s="39"/>
      <c r="B196" s="40"/>
      <c r="C196" s="197" t="s">
        <v>574</v>
      </c>
      <c r="D196" s="197" t="s">
        <v>123</v>
      </c>
      <c r="E196" s="198" t="s">
        <v>272</v>
      </c>
      <c r="F196" s="199" t="s">
        <v>273</v>
      </c>
      <c r="G196" s="200" t="s">
        <v>274</v>
      </c>
      <c r="H196" s="201">
        <v>166.55000000000001</v>
      </c>
      <c r="I196" s="202"/>
      <c r="J196" s="203">
        <f>ROUND(I196*H196,2)</f>
        <v>0</v>
      </c>
      <c r="K196" s="199" t="s">
        <v>19</v>
      </c>
      <c r="L196" s="45"/>
      <c r="M196" s="204" t="s">
        <v>19</v>
      </c>
      <c r="N196" s="205" t="s">
        <v>46</v>
      </c>
      <c r="O196" s="85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8" t="s">
        <v>127</v>
      </c>
      <c r="AT196" s="208" t="s">
        <v>123</v>
      </c>
      <c r="AU196" s="208" t="s">
        <v>85</v>
      </c>
      <c r="AY196" s="18" t="s">
        <v>122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8" t="s">
        <v>83</v>
      </c>
      <c r="BK196" s="209">
        <f>ROUND(I196*H196,2)</f>
        <v>0</v>
      </c>
      <c r="BL196" s="18" t="s">
        <v>127</v>
      </c>
      <c r="BM196" s="208" t="s">
        <v>575</v>
      </c>
    </row>
    <row r="197" s="13" customFormat="1">
      <c r="A197" s="13"/>
      <c r="B197" s="230"/>
      <c r="C197" s="231"/>
      <c r="D197" s="210" t="s">
        <v>207</v>
      </c>
      <c r="E197" s="232" t="s">
        <v>19</v>
      </c>
      <c r="F197" s="233" t="s">
        <v>569</v>
      </c>
      <c r="G197" s="231"/>
      <c r="H197" s="234">
        <v>24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207</v>
      </c>
      <c r="AU197" s="240" t="s">
        <v>85</v>
      </c>
      <c r="AV197" s="13" t="s">
        <v>85</v>
      </c>
      <c r="AW197" s="13" t="s">
        <v>37</v>
      </c>
      <c r="AX197" s="13" t="s">
        <v>75</v>
      </c>
      <c r="AY197" s="240" t="s">
        <v>122</v>
      </c>
    </row>
    <row r="198" s="13" customFormat="1">
      <c r="A198" s="13"/>
      <c r="B198" s="230"/>
      <c r="C198" s="231"/>
      <c r="D198" s="210" t="s">
        <v>207</v>
      </c>
      <c r="E198" s="232" t="s">
        <v>19</v>
      </c>
      <c r="F198" s="233" t="s">
        <v>570</v>
      </c>
      <c r="G198" s="231"/>
      <c r="H198" s="234">
        <v>130.19999999999999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207</v>
      </c>
      <c r="AU198" s="240" t="s">
        <v>85</v>
      </c>
      <c r="AV198" s="13" t="s">
        <v>85</v>
      </c>
      <c r="AW198" s="13" t="s">
        <v>37</v>
      </c>
      <c r="AX198" s="13" t="s">
        <v>75</v>
      </c>
      <c r="AY198" s="240" t="s">
        <v>122</v>
      </c>
    </row>
    <row r="199" s="13" customFormat="1">
      <c r="A199" s="13"/>
      <c r="B199" s="230"/>
      <c r="C199" s="231"/>
      <c r="D199" s="210" t="s">
        <v>207</v>
      </c>
      <c r="E199" s="232" t="s">
        <v>19</v>
      </c>
      <c r="F199" s="233" t="s">
        <v>571</v>
      </c>
      <c r="G199" s="231"/>
      <c r="H199" s="234">
        <v>8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207</v>
      </c>
      <c r="AU199" s="240" t="s">
        <v>85</v>
      </c>
      <c r="AV199" s="13" t="s">
        <v>85</v>
      </c>
      <c r="AW199" s="13" t="s">
        <v>37</v>
      </c>
      <c r="AX199" s="13" t="s">
        <v>75</v>
      </c>
      <c r="AY199" s="240" t="s">
        <v>122</v>
      </c>
    </row>
    <row r="200" s="13" customFormat="1">
      <c r="A200" s="13"/>
      <c r="B200" s="230"/>
      <c r="C200" s="231"/>
      <c r="D200" s="210" t="s">
        <v>207</v>
      </c>
      <c r="E200" s="232" t="s">
        <v>19</v>
      </c>
      <c r="F200" s="233" t="s">
        <v>572</v>
      </c>
      <c r="G200" s="231"/>
      <c r="H200" s="234">
        <v>24.420000000000002</v>
      </c>
      <c r="I200" s="235"/>
      <c r="J200" s="231"/>
      <c r="K200" s="231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207</v>
      </c>
      <c r="AU200" s="240" t="s">
        <v>85</v>
      </c>
      <c r="AV200" s="13" t="s">
        <v>85</v>
      </c>
      <c r="AW200" s="13" t="s">
        <v>37</v>
      </c>
      <c r="AX200" s="13" t="s">
        <v>75</v>
      </c>
      <c r="AY200" s="240" t="s">
        <v>122</v>
      </c>
    </row>
    <row r="201" s="13" customFormat="1">
      <c r="A201" s="13"/>
      <c r="B201" s="230"/>
      <c r="C201" s="231"/>
      <c r="D201" s="210" t="s">
        <v>207</v>
      </c>
      <c r="E201" s="232" t="s">
        <v>19</v>
      </c>
      <c r="F201" s="233" t="s">
        <v>573</v>
      </c>
      <c r="G201" s="231"/>
      <c r="H201" s="234">
        <v>-120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207</v>
      </c>
      <c r="AU201" s="240" t="s">
        <v>85</v>
      </c>
      <c r="AV201" s="13" t="s">
        <v>85</v>
      </c>
      <c r="AW201" s="13" t="s">
        <v>37</v>
      </c>
      <c r="AX201" s="13" t="s">
        <v>75</v>
      </c>
      <c r="AY201" s="240" t="s">
        <v>122</v>
      </c>
    </row>
    <row r="202" s="14" customFormat="1">
      <c r="A202" s="14"/>
      <c r="B202" s="241"/>
      <c r="C202" s="242"/>
      <c r="D202" s="210" t="s">
        <v>207</v>
      </c>
      <c r="E202" s="243" t="s">
        <v>19</v>
      </c>
      <c r="F202" s="244" t="s">
        <v>210</v>
      </c>
      <c r="G202" s="242"/>
      <c r="H202" s="245">
        <v>66.620000000000005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207</v>
      </c>
      <c r="AU202" s="251" t="s">
        <v>85</v>
      </c>
      <c r="AV202" s="14" t="s">
        <v>127</v>
      </c>
      <c r="AW202" s="14" t="s">
        <v>37</v>
      </c>
      <c r="AX202" s="14" t="s">
        <v>75</v>
      </c>
      <c r="AY202" s="251" t="s">
        <v>122</v>
      </c>
    </row>
    <row r="203" s="13" customFormat="1">
      <c r="A203" s="13"/>
      <c r="B203" s="230"/>
      <c r="C203" s="231"/>
      <c r="D203" s="210" t="s">
        <v>207</v>
      </c>
      <c r="E203" s="232" t="s">
        <v>19</v>
      </c>
      <c r="F203" s="233" t="s">
        <v>576</v>
      </c>
      <c r="G203" s="231"/>
      <c r="H203" s="234">
        <v>166.55000000000001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207</v>
      </c>
      <c r="AU203" s="240" t="s">
        <v>85</v>
      </c>
      <c r="AV203" s="13" t="s">
        <v>85</v>
      </c>
      <c r="AW203" s="13" t="s">
        <v>37</v>
      </c>
      <c r="AX203" s="13" t="s">
        <v>83</v>
      </c>
      <c r="AY203" s="240" t="s">
        <v>122</v>
      </c>
    </row>
    <row r="204" s="2" customFormat="1" ht="66.75" customHeight="1">
      <c r="A204" s="39"/>
      <c r="B204" s="40"/>
      <c r="C204" s="197" t="s">
        <v>353</v>
      </c>
      <c r="D204" s="197" t="s">
        <v>123</v>
      </c>
      <c r="E204" s="198" t="s">
        <v>277</v>
      </c>
      <c r="F204" s="199" t="s">
        <v>278</v>
      </c>
      <c r="G204" s="200" t="s">
        <v>213</v>
      </c>
      <c r="H204" s="201">
        <v>0.29999999999999999</v>
      </c>
      <c r="I204" s="202"/>
      <c r="J204" s="203">
        <f>ROUND(I204*H204,2)</f>
        <v>0</v>
      </c>
      <c r="K204" s="199" t="s">
        <v>203</v>
      </c>
      <c r="L204" s="45"/>
      <c r="M204" s="204" t="s">
        <v>19</v>
      </c>
      <c r="N204" s="205" t="s">
        <v>46</v>
      </c>
      <c r="O204" s="85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8" t="s">
        <v>127</v>
      </c>
      <c r="AT204" s="208" t="s">
        <v>123</v>
      </c>
      <c r="AU204" s="208" t="s">
        <v>85</v>
      </c>
      <c r="AY204" s="18" t="s">
        <v>122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8" t="s">
        <v>83</v>
      </c>
      <c r="BK204" s="209">
        <f>ROUND(I204*H204,2)</f>
        <v>0</v>
      </c>
      <c r="BL204" s="18" t="s">
        <v>127</v>
      </c>
      <c r="BM204" s="208" t="s">
        <v>577</v>
      </c>
    </row>
    <row r="205" s="2" customFormat="1">
      <c r="A205" s="39"/>
      <c r="B205" s="40"/>
      <c r="C205" s="41"/>
      <c r="D205" s="228" t="s">
        <v>205</v>
      </c>
      <c r="E205" s="41"/>
      <c r="F205" s="229" t="s">
        <v>280</v>
      </c>
      <c r="G205" s="41"/>
      <c r="H205" s="41"/>
      <c r="I205" s="212"/>
      <c r="J205" s="41"/>
      <c r="K205" s="41"/>
      <c r="L205" s="45"/>
      <c r="M205" s="213"/>
      <c r="N205" s="21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205</v>
      </c>
      <c r="AU205" s="18" t="s">
        <v>85</v>
      </c>
    </row>
    <row r="206" s="13" customFormat="1">
      <c r="A206" s="13"/>
      <c r="B206" s="230"/>
      <c r="C206" s="231"/>
      <c r="D206" s="210" t="s">
        <v>207</v>
      </c>
      <c r="E206" s="232" t="s">
        <v>19</v>
      </c>
      <c r="F206" s="233" t="s">
        <v>578</v>
      </c>
      <c r="G206" s="231"/>
      <c r="H206" s="234">
        <v>0.29999999999999999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207</v>
      </c>
      <c r="AU206" s="240" t="s">
        <v>85</v>
      </c>
      <c r="AV206" s="13" t="s">
        <v>85</v>
      </c>
      <c r="AW206" s="13" t="s">
        <v>37</v>
      </c>
      <c r="AX206" s="13" t="s">
        <v>75</v>
      </c>
      <c r="AY206" s="240" t="s">
        <v>122</v>
      </c>
    </row>
    <row r="207" s="14" customFormat="1">
      <c r="A207" s="14"/>
      <c r="B207" s="241"/>
      <c r="C207" s="242"/>
      <c r="D207" s="210" t="s">
        <v>207</v>
      </c>
      <c r="E207" s="243" t="s">
        <v>19</v>
      </c>
      <c r="F207" s="244" t="s">
        <v>210</v>
      </c>
      <c r="G207" s="242"/>
      <c r="H207" s="245">
        <v>0.29999999999999999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207</v>
      </c>
      <c r="AU207" s="251" t="s">
        <v>85</v>
      </c>
      <c r="AV207" s="14" t="s">
        <v>127</v>
      </c>
      <c r="AW207" s="14" t="s">
        <v>37</v>
      </c>
      <c r="AX207" s="14" t="s">
        <v>83</v>
      </c>
      <c r="AY207" s="251" t="s">
        <v>122</v>
      </c>
    </row>
    <row r="208" s="2" customFormat="1" ht="16.5" customHeight="1">
      <c r="A208" s="39"/>
      <c r="B208" s="40"/>
      <c r="C208" s="252" t="s">
        <v>360</v>
      </c>
      <c r="D208" s="252" t="s">
        <v>282</v>
      </c>
      <c r="E208" s="253" t="s">
        <v>579</v>
      </c>
      <c r="F208" s="254" t="s">
        <v>580</v>
      </c>
      <c r="G208" s="255" t="s">
        <v>274</v>
      </c>
      <c r="H208" s="256">
        <v>0.59999999999999998</v>
      </c>
      <c r="I208" s="257"/>
      <c r="J208" s="258">
        <f>ROUND(I208*H208,2)</f>
        <v>0</v>
      </c>
      <c r="K208" s="254" t="s">
        <v>203</v>
      </c>
      <c r="L208" s="259"/>
      <c r="M208" s="260" t="s">
        <v>19</v>
      </c>
      <c r="N208" s="261" t="s">
        <v>46</v>
      </c>
      <c r="O208" s="85"/>
      <c r="P208" s="206">
        <f>O208*H208</f>
        <v>0</v>
      </c>
      <c r="Q208" s="206">
        <v>1</v>
      </c>
      <c r="R208" s="206">
        <f>Q208*H208</f>
        <v>0.59999999999999998</v>
      </c>
      <c r="S208" s="206">
        <v>0</v>
      </c>
      <c r="T208" s="20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8" t="s">
        <v>158</v>
      </c>
      <c r="AT208" s="208" t="s">
        <v>282</v>
      </c>
      <c r="AU208" s="208" t="s">
        <v>85</v>
      </c>
      <c r="AY208" s="18" t="s">
        <v>122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8" t="s">
        <v>83</v>
      </c>
      <c r="BK208" s="209">
        <f>ROUND(I208*H208,2)</f>
        <v>0</v>
      </c>
      <c r="BL208" s="18" t="s">
        <v>127</v>
      </c>
      <c r="BM208" s="208" t="s">
        <v>581</v>
      </c>
    </row>
    <row r="209" s="13" customFormat="1">
      <c r="A209" s="13"/>
      <c r="B209" s="230"/>
      <c r="C209" s="231"/>
      <c r="D209" s="210" t="s">
        <v>207</v>
      </c>
      <c r="E209" s="232" t="s">
        <v>19</v>
      </c>
      <c r="F209" s="233" t="s">
        <v>582</v>
      </c>
      <c r="G209" s="231"/>
      <c r="H209" s="234">
        <v>0.59999999999999998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207</v>
      </c>
      <c r="AU209" s="240" t="s">
        <v>85</v>
      </c>
      <c r="AV209" s="13" t="s">
        <v>85</v>
      </c>
      <c r="AW209" s="13" t="s">
        <v>37</v>
      </c>
      <c r="AX209" s="13" t="s">
        <v>83</v>
      </c>
      <c r="AY209" s="240" t="s">
        <v>122</v>
      </c>
    </row>
    <row r="210" s="11" customFormat="1" ht="20.88" customHeight="1">
      <c r="A210" s="11"/>
      <c r="B210" s="183"/>
      <c r="C210" s="184"/>
      <c r="D210" s="185" t="s">
        <v>74</v>
      </c>
      <c r="E210" s="226" t="s">
        <v>135</v>
      </c>
      <c r="F210" s="226" t="s">
        <v>583</v>
      </c>
      <c r="G210" s="184"/>
      <c r="H210" s="184"/>
      <c r="I210" s="187"/>
      <c r="J210" s="227">
        <f>BK210</f>
        <v>0</v>
      </c>
      <c r="K210" s="184"/>
      <c r="L210" s="189"/>
      <c r="M210" s="190"/>
      <c r="N210" s="191"/>
      <c r="O210" s="191"/>
      <c r="P210" s="192">
        <v>0</v>
      </c>
      <c r="Q210" s="191"/>
      <c r="R210" s="192">
        <v>0</v>
      </c>
      <c r="S210" s="191"/>
      <c r="T210" s="193"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194" t="s">
        <v>83</v>
      </c>
      <c r="AT210" s="195" t="s">
        <v>74</v>
      </c>
      <c r="AU210" s="195" t="s">
        <v>85</v>
      </c>
      <c r="AY210" s="194" t="s">
        <v>122</v>
      </c>
      <c r="BK210" s="196">
        <v>0</v>
      </c>
    </row>
    <row r="211" s="11" customFormat="1" ht="20.88" customHeight="1">
      <c r="A211" s="11"/>
      <c r="B211" s="183"/>
      <c r="C211" s="184"/>
      <c r="D211" s="185" t="s">
        <v>74</v>
      </c>
      <c r="E211" s="226" t="s">
        <v>399</v>
      </c>
      <c r="F211" s="226" t="s">
        <v>584</v>
      </c>
      <c r="G211" s="184"/>
      <c r="H211" s="184"/>
      <c r="I211" s="187"/>
      <c r="J211" s="227">
        <f>BK211</f>
        <v>0</v>
      </c>
      <c r="K211" s="184"/>
      <c r="L211" s="189"/>
      <c r="M211" s="190"/>
      <c r="N211" s="191"/>
      <c r="O211" s="191"/>
      <c r="P211" s="192">
        <f>SUM(P212:P259)</f>
        <v>0</v>
      </c>
      <c r="Q211" s="191"/>
      <c r="R211" s="192">
        <f>SUM(R212:R259)</f>
        <v>143.49825530999999</v>
      </c>
      <c r="S211" s="191"/>
      <c r="T211" s="193">
        <f>SUM(T212:T259)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194" t="s">
        <v>83</v>
      </c>
      <c r="AT211" s="195" t="s">
        <v>74</v>
      </c>
      <c r="AU211" s="195" t="s">
        <v>85</v>
      </c>
      <c r="AY211" s="194" t="s">
        <v>122</v>
      </c>
      <c r="BK211" s="196">
        <f>SUM(BK212:BK259)</f>
        <v>0</v>
      </c>
    </row>
    <row r="212" s="2" customFormat="1" ht="66.75" customHeight="1">
      <c r="A212" s="39"/>
      <c r="B212" s="40"/>
      <c r="C212" s="197" t="s">
        <v>302</v>
      </c>
      <c r="D212" s="197" t="s">
        <v>123</v>
      </c>
      <c r="E212" s="198" t="s">
        <v>585</v>
      </c>
      <c r="F212" s="199" t="s">
        <v>586</v>
      </c>
      <c r="G212" s="200" t="s">
        <v>213</v>
      </c>
      <c r="H212" s="201">
        <v>48.652000000000001</v>
      </c>
      <c r="I212" s="202"/>
      <c r="J212" s="203">
        <f>ROUND(I212*H212,2)</f>
        <v>0</v>
      </c>
      <c r="K212" s="199" t="s">
        <v>203</v>
      </c>
      <c r="L212" s="45"/>
      <c r="M212" s="204" t="s">
        <v>19</v>
      </c>
      <c r="N212" s="205" t="s">
        <v>46</v>
      </c>
      <c r="O212" s="85"/>
      <c r="P212" s="206">
        <f>O212*H212</f>
        <v>0</v>
      </c>
      <c r="Q212" s="206">
        <v>2.8332299999999999</v>
      </c>
      <c r="R212" s="206">
        <f>Q212*H212</f>
        <v>137.84230596</v>
      </c>
      <c r="S212" s="206">
        <v>0</v>
      </c>
      <c r="T212" s="20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8" t="s">
        <v>127</v>
      </c>
      <c r="AT212" s="208" t="s">
        <v>123</v>
      </c>
      <c r="AU212" s="208" t="s">
        <v>135</v>
      </c>
      <c r="AY212" s="18" t="s">
        <v>122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8" t="s">
        <v>83</v>
      </c>
      <c r="BK212" s="209">
        <f>ROUND(I212*H212,2)</f>
        <v>0</v>
      </c>
      <c r="BL212" s="18" t="s">
        <v>127</v>
      </c>
      <c r="BM212" s="208" t="s">
        <v>587</v>
      </c>
    </row>
    <row r="213" s="2" customFormat="1">
      <c r="A213" s="39"/>
      <c r="B213" s="40"/>
      <c r="C213" s="41"/>
      <c r="D213" s="228" t="s">
        <v>205</v>
      </c>
      <c r="E213" s="41"/>
      <c r="F213" s="229" t="s">
        <v>588</v>
      </c>
      <c r="G213" s="41"/>
      <c r="H213" s="41"/>
      <c r="I213" s="212"/>
      <c r="J213" s="41"/>
      <c r="K213" s="41"/>
      <c r="L213" s="45"/>
      <c r="M213" s="213"/>
      <c r="N213" s="214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205</v>
      </c>
      <c r="AU213" s="18" t="s">
        <v>135</v>
      </c>
    </row>
    <row r="214" s="13" customFormat="1">
      <c r="A214" s="13"/>
      <c r="B214" s="230"/>
      <c r="C214" s="231"/>
      <c r="D214" s="210" t="s">
        <v>207</v>
      </c>
      <c r="E214" s="232" t="s">
        <v>19</v>
      </c>
      <c r="F214" s="233" t="s">
        <v>589</v>
      </c>
      <c r="G214" s="231"/>
      <c r="H214" s="234">
        <v>11</v>
      </c>
      <c r="I214" s="235"/>
      <c r="J214" s="231"/>
      <c r="K214" s="231"/>
      <c r="L214" s="236"/>
      <c r="M214" s="237"/>
      <c r="N214" s="238"/>
      <c r="O214" s="238"/>
      <c r="P214" s="238"/>
      <c r="Q214" s="238"/>
      <c r="R214" s="238"/>
      <c r="S214" s="238"/>
      <c r="T214" s="23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0" t="s">
        <v>207</v>
      </c>
      <c r="AU214" s="240" t="s">
        <v>135</v>
      </c>
      <c r="AV214" s="13" t="s">
        <v>85</v>
      </c>
      <c r="AW214" s="13" t="s">
        <v>37</v>
      </c>
      <c r="AX214" s="13" t="s">
        <v>75</v>
      </c>
      <c r="AY214" s="240" t="s">
        <v>122</v>
      </c>
    </row>
    <row r="215" s="13" customFormat="1">
      <c r="A215" s="13"/>
      <c r="B215" s="230"/>
      <c r="C215" s="231"/>
      <c r="D215" s="210" t="s">
        <v>207</v>
      </c>
      <c r="E215" s="232" t="s">
        <v>19</v>
      </c>
      <c r="F215" s="233" t="s">
        <v>590</v>
      </c>
      <c r="G215" s="231"/>
      <c r="H215" s="234">
        <v>9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207</v>
      </c>
      <c r="AU215" s="240" t="s">
        <v>135</v>
      </c>
      <c r="AV215" s="13" t="s">
        <v>85</v>
      </c>
      <c r="AW215" s="13" t="s">
        <v>37</v>
      </c>
      <c r="AX215" s="13" t="s">
        <v>75</v>
      </c>
      <c r="AY215" s="240" t="s">
        <v>122</v>
      </c>
    </row>
    <row r="216" s="13" customFormat="1">
      <c r="A216" s="13"/>
      <c r="B216" s="230"/>
      <c r="C216" s="231"/>
      <c r="D216" s="210" t="s">
        <v>207</v>
      </c>
      <c r="E216" s="232" t="s">
        <v>19</v>
      </c>
      <c r="F216" s="233" t="s">
        <v>591</v>
      </c>
      <c r="G216" s="231"/>
      <c r="H216" s="234">
        <v>14.4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207</v>
      </c>
      <c r="AU216" s="240" t="s">
        <v>135</v>
      </c>
      <c r="AV216" s="13" t="s">
        <v>85</v>
      </c>
      <c r="AW216" s="13" t="s">
        <v>37</v>
      </c>
      <c r="AX216" s="13" t="s">
        <v>75</v>
      </c>
      <c r="AY216" s="240" t="s">
        <v>122</v>
      </c>
    </row>
    <row r="217" s="13" customFormat="1">
      <c r="A217" s="13"/>
      <c r="B217" s="230"/>
      <c r="C217" s="231"/>
      <c r="D217" s="210" t="s">
        <v>207</v>
      </c>
      <c r="E217" s="232" t="s">
        <v>19</v>
      </c>
      <c r="F217" s="233" t="s">
        <v>592</v>
      </c>
      <c r="G217" s="231"/>
      <c r="H217" s="234">
        <v>2.5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207</v>
      </c>
      <c r="AU217" s="240" t="s">
        <v>135</v>
      </c>
      <c r="AV217" s="13" t="s">
        <v>85</v>
      </c>
      <c r="AW217" s="13" t="s">
        <v>37</v>
      </c>
      <c r="AX217" s="13" t="s">
        <v>75</v>
      </c>
      <c r="AY217" s="240" t="s">
        <v>122</v>
      </c>
    </row>
    <row r="218" s="13" customFormat="1">
      <c r="A218" s="13"/>
      <c r="B218" s="230"/>
      <c r="C218" s="231"/>
      <c r="D218" s="210" t="s">
        <v>207</v>
      </c>
      <c r="E218" s="232" t="s">
        <v>19</v>
      </c>
      <c r="F218" s="233" t="s">
        <v>593</v>
      </c>
      <c r="G218" s="231"/>
      <c r="H218" s="234">
        <v>9.9120000000000008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207</v>
      </c>
      <c r="AU218" s="240" t="s">
        <v>135</v>
      </c>
      <c r="AV218" s="13" t="s">
        <v>85</v>
      </c>
      <c r="AW218" s="13" t="s">
        <v>37</v>
      </c>
      <c r="AX218" s="13" t="s">
        <v>75</v>
      </c>
      <c r="AY218" s="240" t="s">
        <v>122</v>
      </c>
    </row>
    <row r="219" s="13" customFormat="1">
      <c r="A219" s="13"/>
      <c r="B219" s="230"/>
      <c r="C219" s="231"/>
      <c r="D219" s="210" t="s">
        <v>207</v>
      </c>
      <c r="E219" s="232" t="s">
        <v>19</v>
      </c>
      <c r="F219" s="233" t="s">
        <v>594</v>
      </c>
      <c r="G219" s="231"/>
      <c r="H219" s="234">
        <v>1.8400000000000001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207</v>
      </c>
      <c r="AU219" s="240" t="s">
        <v>135</v>
      </c>
      <c r="AV219" s="13" t="s">
        <v>85</v>
      </c>
      <c r="AW219" s="13" t="s">
        <v>37</v>
      </c>
      <c r="AX219" s="13" t="s">
        <v>75</v>
      </c>
      <c r="AY219" s="240" t="s">
        <v>122</v>
      </c>
    </row>
    <row r="220" s="14" customFormat="1">
      <c r="A220" s="14"/>
      <c r="B220" s="241"/>
      <c r="C220" s="242"/>
      <c r="D220" s="210" t="s">
        <v>207</v>
      </c>
      <c r="E220" s="243" t="s">
        <v>19</v>
      </c>
      <c r="F220" s="244" t="s">
        <v>210</v>
      </c>
      <c r="G220" s="242"/>
      <c r="H220" s="245">
        <v>48.652000000000001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207</v>
      </c>
      <c r="AU220" s="251" t="s">
        <v>135</v>
      </c>
      <c r="AV220" s="14" t="s">
        <v>127</v>
      </c>
      <c r="AW220" s="14" t="s">
        <v>37</v>
      </c>
      <c r="AX220" s="14" t="s">
        <v>83</v>
      </c>
      <c r="AY220" s="251" t="s">
        <v>122</v>
      </c>
    </row>
    <row r="221" s="2" customFormat="1" ht="16.5" customHeight="1">
      <c r="A221" s="39"/>
      <c r="B221" s="40"/>
      <c r="C221" s="197" t="s">
        <v>595</v>
      </c>
      <c r="D221" s="197" t="s">
        <v>123</v>
      </c>
      <c r="E221" s="198" t="s">
        <v>596</v>
      </c>
      <c r="F221" s="199" t="s">
        <v>597</v>
      </c>
      <c r="G221" s="200" t="s">
        <v>349</v>
      </c>
      <c r="H221" s="201">
        <v>50</v>
      </c>
      <c r="I221" s="202"/>
      <c r="J221" s="203">
        <f>ROUND(I221*H221,2)</f>
        <v>0</v>
      </c>
      <c r="K221" s="199" t="s">
        <v>19</v>
      </c>
      <c r="L221" s="45"/>
      <c r="M221" s="204" t="s">
        <v>19</v>
      </c>
      <c r="N221" s="205" t="s">
        <v>46</v>
      </c>
      <c r="O221" s="85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8" t="s">
        <v>127</v>
      </c>
      <c r="AT221" s="208" t="s">
        <v>123</v>
      </c>
      <c r="AU221" s="208" t="s">
        <v>135</v>
      </c>
      <c r="AY221" s="18" t="s">
        <v>122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8" t="s">
        <v>83</v>
      </c>
      <c r="BK221" s="209">
        <f>ROUND(I221*H221,2)</f>
        <v>0</v>
      </c>
      <c r="BL221" s="18" t="s">
        <v>127</v>
      </c>
      <c r="BM221" s="208" t="s">
        <v>598</v>
      </c>
    </row>
    <row r="222" s="2" customFormat="1">
      <c r="A222" s="39"/>
      <c r="B222" s="40"/>
      <c r="C222" s="41"/>
      <c r="D222" s="210" t="s">
        <v>129</v>
      </c>
      <c r="E222" s="41"/>
      <c r="F222" s="211" t="s">
        <v>599</v>
      </c>
      <c r="G222" s="41"/>
      <c r="H222" s="41"/>
      <c r="I222" s="212"/>
      <c r="J222" s="41"/>
      <c r="K222" s="41"/>
      <c r="L222" s="45"/>
      <c r="M222" s="213"/>
      <c r="N222" s="21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129</v>
      </c>
      <c r="AU222" s="18" t="s">
        <v>135</v>
      </c>
    </row>
    <row r="223" s="2" customFormat="1" ht="76.35" customHeight="1">
      <c r="A223" s="39"/>
      <c r="B223" s="40"/>
      <c r="C223" s="197" t="s">
        <v>263</v>
      </c>
      <c r="D223" s="197" t="s">
        <v>123</v>
      </c>
      <c r="E223" s="198" t="s">
        <v>600</v>
      </c>
      <c r="F223" s="199" t="s">
        <v>601</v>
      </c>
      <c r="G223" s="200" t="s">
        <v>202</v>
      </c>
      <c r="H223" s="201">
        <v>150.28</v>
      </c>
      <c r="I223" s="202"/>
      <c r="J223" s="203">
        <f>ROUND(I223*H223,2)</f>
        <v>0</v>
      </c>
      <c r="K223" s="199" t="s">
        <v>203</v>
      </c>
      <c r="L223" s="45"/>
      <c r="M223" s="204" t="s">
        <v>19</v>
      </c>
      <c r="N223" s="205" t="s">
        <v>46</v>
      </c>
      <c r="O223" s="85"/>
      <c r="P223" s="206">
        <f>O223*H223</f>
        <v>0</v>
      </c>
      <c r="Q223" s="206">
        <v>0.0086499999999999997</v>
      </c>
      <c r="R223" s="206">
        <f>Q223*H223</f>
        <v>1.299922</v>
      </c>
      <c r="S223" s="206">
        <v>0</v>
      </c>
      <c r="T223" s="20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08" t="s">
        <v>127</v>
      </c>
      <c r="AT223" s="208" t="s">
        <v>123</v>
      </c>
      <c r="AU223" s="208" t="s">
        <v>135</v>
      </c>
      <c r="AY223" s="18" t="s">
        <v>122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8" t="s">
        <v>83</v>
      </c>
      <c r="BK223" s="209">
        <f>ROUND(I223*H223,2)</f>
        <v>0</v>
      </c>
      <c r="BL223" s="18" t="s">
        <v>127</v>
      </c>
      <c r="BM223" s="208" t="s">
        <v>602</v>
      </c>
    </row>
    <row r="224" s="2" customFormat="1">
      <c r="A224" s="39"/>
      <c r="B224" s="40"/>
      <c r="C224" s="41"/>
      <c r="D224" s="228" t="s">
        <v>205</v>
      </c>
      <c r="E224" s="41"/>
      <c r="F224" s="229" t="s">
        <v>603</v>
      </c>
      <c r="G224" s="41"/>
      <c r="H224" s="41"/>
      <c r="I224" s="212"/>
      <c r="J224" s="41"/>
      <c r="K224" s="41"/>
      <c r="L224" s="45"/>
      <c r="M224" s="213"/>
      <c r="N224" s="214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205</v>
      </c>
      <c r="AU224" s="18" t="s">
        <v>135</v>
      </c>
    </row>
    <row r="225" s="13" customFormat="1">
      <c r="A225" s="13"/>
      <c r="B225" s="230"/>
      <c r="C225" s="231"/>
      <c r="D225" s="210" t="s">
        <v>207</v>
      </c>
      <c r="E225" s="232" t="s">
        <v>19</v>
      </c>
      <c r="F225" s="233" t="s">
        <v>604</v>
      </c>
      <c r="G225" s="231"/>
      <c r="H225" s="234">
        <v>52.25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0" t="s">
        <v>207</v>
      </c>
      <c r="AU225" s="240" t="s">
        <v>135</v>
      </c>
      <c r="AV225" s="13" t="s">
        <v>85</v>
      </c>
      <c r="AW225" s="13" t="s">
        <v>37</v>
      </c>
      <c r="AX225" s="13" t="s">
        <v>75</v>
      </c>
      <c r="AY225" s="240" t="s">
        <v>122</v>
      </c>
    </row>
    <row r="226" s="13" customFormat="1">
      <c r="A226" s="13"/>
      <c r="B226" s="230"/>
      <c r="C226" s="231"/>
      <c r="D226" s="210" t="s">
        <v>207</v>
      </c>
      <c r="E226" s="232" t="s">
        <v>19</v>
      </c>
      <c r="F226" s="233" t="s">
        <v>605</v>
      </c>
      <c r="G226" s="231"/>
      <c r="H226" s="234">
        <v>38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0" t="s">
        <v>207</v>
      </c>
      <c r="AU226" s="240" t="s">
        <v>135</v>
      </c>
      <c r="AV226" s="13" t="s">
        <v>85</v>
      </c>
      <c r="AW226" s="13" t="s">
        <v>37</v>
      </c>
      <c r="AX226" s="13" t="s">
        <v>75</v>
      </c>
      <c r="AY226" s="240" t="s">
        <v>122</v>
      </c>
    </row>
    <row r="227" s="13" customFormat="1">
      <c r="A227" s="13"/>
      <c r="B227" s="230"/>
      <c r="C227" s="231"/>
      <c r="D227" s="210" t="s">
        <v>207</v>
      </c>
      <c r="E227" s="232" t="s">
        <v>19</v>
      </c>
      <c r="F227" s="233" t="s">
        <v>606</v>
      </c>
      <c r="G227" s="231"/>
      <c r="H227" s="234">
        <v>0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207</v>
      </c>
      <c r="AU227" s="240" t="s">
        <v>135</v>
      </c>
      <c r="AV227" s="13" t="s">
        <v>85</v>
      </c>
      <c r="AW227" s="13" t="s">
        <v>37</v>
      </c>
      <c r="AX227" s="13" t="s">
        <v>75</v>
      </c>
      <c r="AY227" s="240" t="s">
        <v>122</v>
      </c>
    </row>
    <row r="228" s="13" customFormat="1">
      <c r="A228" s="13"/>
      <c r="B228" s="230"/>
      <c r="C228" s="231"/>
      <c r="D228" s="210" t="s">
        <v>207</v>
      </c>
      <c r="E228" s="232" t="s">
        <v>19</v>
      </c>
      <c r="F228" s="233" t="s">
        <v>607</v>
      </c>
      <c r="G228" s="231"/>
      <c r="H228" s="234">
        <v>11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0" t="s">
        <v>207</v>
      </c>
      <c r="AU228" s="240" t="s">
        <v>135</v>
      </c>
      <c r="AV228" s="13" t="s">
        <v>85</v>
      </c>
      <c r="AW228" s="13" t="s">
        <v>37</v>
      </c>
      <c r="AX228" s="13" t="s">
        <v>75</v>
      </c>
      <c r="AY228" s="240" t="s">
        <v>122</v>
      </c>
    </row>
    <row r="229" s="13" customFormat="1">
      <c r="A229" s="13"/>
      <c r="B229" s="230"/>
      <c r="C229" s="231"/>
      <c r="D229" s="210" t="s">
        <v>207</v>
      </c>
      <c r="E229" s="232" t="s">
        <v>19</v>
      </c>
      <c r="F229" s="233" t="s">
        <v>608</v>
      </c>
      <c r="G229" s="231"/>
      <c r="H229" s="234">
        <v>42.710000000000001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207</v>
      </c>
      <c r="AU229" s="240" t="s">
        <v>135</v>
      </c>
      <c r="AV229" s="13" t="s">
        <v>85</v>
      </c>
      <c r="AW229" s="13" t="s">
        <v>37</v>
      </c>
      <c r="AX229" s="13" t="s">
        <v>75</v>
      </c>
      <c r="AY229" s="240" t="s">
        <v>122</v>
      </c>
    </row>
    <row r="230" s="13" customFormat="1">
      <c r="A230" s="13"/>
      <c r="B230" s="230"/>
      <c r="C230" s="231"/>
      <c r="D230" s="210" t="s">
        <v>207</v>
      </c>
      <c r="E230" s="232" t="s">
        <v>19</v>
      </c>
      <c r="F230" s="233" t="s">
        <v>609</v>
      </c>
      <c r="G230" s="231"/>
      <c r="H230" s="234">
        <v>6.3200000000000003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207</v>
      </c>
      <c r="AU230" s="240" t="s">
        <v>135</v>
      </c>
      <c r="AV230" s="13" t="s">
        <v>85</v>
      </c>
      <c r="AW230" s="13" t="s">
        <v>37</v>
      </c>
      <c r="AX230" s="13" t="s">
        <v>75</v>
      </c>
      <c r="AY230" s="240" t="s">
        <v>122</v>
      </c>
    </row>
    <row r="231" s="14" customFormat="1">
      <c r="A231" s="14"/>
      <c r="B231" s="241"/>
      <c r="C231" s="242"/>
      <c r="D231" s="210" t="s">
        <v>207</v>
      </c>
      <c r="E231" s="243" t="s">
        <v>19</v>
      </c>
      <c r="F231" s="244" t="s">
        <v>210</v>
      </c>
      <c r="G231" s="242"/>
      <c r="H231" s="245">
        <v>150.28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207</v>
      </c>
      <c r="AU231" s="251" t="s">
        <v>135</v>
      </c>
      <c r="AV231" s="14" t="s">
        <v>127</v>
      </c>
      <c r="AW231" s="14" t="s">
        <v>37</v>
      </c>
      <c r="AX231" s="14" t="s">
        <v>83</v>
      </c>
      <c r="AY231" s="251" t="s">
        <v>122</v>
      </c>
    </row>
    <row r="232" s="2" customFormat="1" ht="76.35" customHeight="1">
      <c r="A232" s="39"/>
      <c r="B232" s="40"/>
      <c r="C232" s="197" t="s">
        <v>231</v>
      </c>
      <c r="D232" s="197" t="s">
        <v>123</v>
      </c>
      <c r="E232" s="198" t="s">
        <v>610</v>
      </c>
      <c r="F232" s="199" t="s">
        <v>611</v>
      </c>
      <c r="G232" s="200" t="s">
        <v>202</v>
      </c>
      <c r="H232" s="201">
        <v>150.28</v>
      </c>
      <c r="I232" s="202"/>
      <c r="J232" s="203">
        <f>ROUND(I232*H232,2)</f>
        <v>0</v>
      </c>
      <c r="K232" s="199" t="s">
        <v>203</v>
      </c>
      <c r="L232" s="45"/>
      <c r="M232" s="204" t="s">
        <v>19</v>
      </c>
      <c r="N232" s="205" t="s">
        <v>46</v>
      </c>
      <c r="O232" s="85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8" t="s">
        <v>127</v>
      </c>
      <c r="AT232" s="208" t="s">
        <v>123</v>
      </c>
      <c r="AU232" s="208" t="s">
        <v>135</v>
      </c>
      <c r="AY232" s="18" t="s">
        <v>122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8" t="s">
        <v>83</v>
      </c>
      <c r="BK232" s="209">
        <f>ROUND(I232*H232,2)</f>
        <v>0</v>
      </c>
      <c r="BL232" s="18" t="s">
        <v>127</v>
      </c>
      <c r="BM232" s="208" t="s">
        <v>612</v>
      </c>
    </row>
    <row r="233" s="2" customFormat="1">
      <c r="A233" s="39"/>
      <c r="B233" s="40"/>
      <c r="C233" s="41"/>
      <c r="D233" s="228" t="s">
        <v>205</v>
      </c>
      <c r="E233" s="41"/>
      <c r="F233" s="229" t="s">
        <v>613</v>
      </c>
      <c r="G233" s="41"/>
      <c r="H233" s="41"/>
      <c r="I233" s="212"/>
      <c r="J233" s="41"/>
      <c r="K233" s="41"/>
      <c r="L233" s="45"/>
      <c r="M233" s="213"/>
      <c r="N233" s="214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205</v>
      </c>
      <c r="AU233" s="18" t="s">
        <v>135</v>
      </c>
    </row>
    <row r="234" s="13" customFormat="1">
      <c r="A234" s="13"/>
      <c r="B234" s="230"/>
      <c r="C234" s="231"/>
      <c r="D234" s="210" t="s">
        <v>207</v>
      </c>
      <c r="E234" s="232" t="s">
        <v>19</v>
      </c>
      <c r="F234" s="233" t="s">
        <v>604</v>
      </c>
      <c r="G234" s="231"/>
      <c r="H234" s="234">
        <v>52.25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207</v>
      </c>
      <c r="AU234" s="240" t="s">
        <v>135</v>
      </c>
      <c r="AV234" s="13" t="s">
        <v>85</v>
      </c>
      <c r="AW234" s="13" t="s">
        <v>37</v>
      </c>
      <c r="AX234" s="13" t="s">
        <v>75</v>
      </c>
      <c r="AY234" s="240" t="s">
        <v>122</v>
      </c>
    </row>
    <row r="235" s="13" customFormat="1">
      <c r="A235" s="13"/>
      <c r="B235" s="230"/>
      <c r="C235" s="231"/>
      <c r="D235" s="210" t="s">
        <v>207</v>
      </c>
      <c r="E235" s="232" t="s">
        <v>19</v>
      </c>
      <c r="F235" s="233" t="s">
        <v>605</v>
      </c>
      <c r="G235" s="231"/>
      <c r="H235" s="234">
        <v>38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207</v>
      </c>
      <c r="AU235" s="240" t="s">
        <v>135</v>
      </c>
      <c r="AV235" s="13" t="s">
        <v>85</v>
      </c>
      <c r="AW235" s="13" t="s">
        <v>37</v>
      </c>
      <c r="AX235" s="13" t="s">
        <v>75</v>
      </c>
      <c r="AY235" s="240" t="s">
        <v>122</v>
      </c>
    </row>
    <row r="236" s="13" customFormat="1">
      <c r="A236" s="13"/>
      <c r="B236" s="230"/>
      <c r="C236" s="231"/>
      <c r="D236" s="210" t="s">
        <v>207</v>
      </c>
      <c r="E236" s="232" t="s">
        <v>19</v>
      </c>
      <c r="F236" s="233" t="s">
        <v>606</v>
      </c>
      <c r="G236" s="231"/>
      <c r="H236" s="234">
        <v>0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207</v>
      </c>
      <c r="AU236" s="240" t="s">
        <v>135</v>
      </c>
      <c r="AV236" s="13" t="s">
        <v>85</v>
      </c>
      <c r="AW236" s="13" t="s">
        <v>37</v>
      </c>
      <c r="AX236" s="13" t="s">
        <v>75</v>
      </c>
      <c r="AY236" s="240" t="s">
        <v>122</v>
      </c>
    </row>
    <row r="237" s="13" customFormat="1">
      <c r="A237" s="13"/>
      <c r="B237" s="230"/>
      <c r="C237" s="231"/>
      <c r="D237" s="210" t="s">
        <v>207</v>
      </c>
      <c r="E237" s="232" t="s">
        <v>19</v>
      </c>
      <c r="F237" s="233" t="s">
        <v>607</v>
      </c>
      <c r="G237" s="231"/>
      <c r="H237" s="234">
        <v>11</v>
      </c>
      <c r="I237" s="235"/>
      <c r="J237" s="231"/>
      <c r="K237" s="231"/>
      <c r="L237" s="236"/>
      <c r="M237" s="237"/>
      <c r="N237" s="238"/>
      <c r="O237" s="238"/>
      <c r="P237" s="238"/>
      <c r="Q237" s="238"/>
      <c r="R237" s="238"/>
      <c r="S237" s="238"/>
      <c r="T237" s="239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0" t="s">
        <v>207</v>
      </c>
      <c r="AU237" s="240" t="s">
        <v>135</v>
      </c>
      <c r="AV237" s="13" t="s">
        <v>85</v>
      </c>
      <c r="AW237" s="13" t="s">
        <v>37</v>
      </c>
      <c r="AX237" s="13" t="s">
        <v>75</v>
      </c>
      <c r="AY237" s="240" t="s">
        <v>122</v>
      </c>
    </row>
    <row r="238" s="13" customFormat="1">
      <c r="A238" s="13"/>
      <c r="B238" s="230"/>
      <c r="C238" s="231"/>
      <c r="D238" s="210" t="s">
        <v>207</v>
      </c>
      <c r="E238" s="232" t="s">
        <v>19</v>
      </c>
      <c r="F238" s="233" t="s">
        <v>608</v>
      </c>
      <c r="G238" s="231"/>
      <c r="H238" s="234">
        <v>42.710000000000001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207</v>
      </c>
      <c r="AU238" s="240" t="s">
        <v>135</v>
      </c>
      <c r="AV238" s="13" t="s">
        <v>85</v>
      </c>
      <c r="AW238" s="13" t="s">
        <v>37</v>
      </c>
      <c r="AX238" s="13" t="s">
        <v>75</v>
      </c>
      <c r="AY238" s="240" t="s">
        <v>122</v>
      </c>
    </row>
    <row r="239" s="13" customFormat="1">
      <c r="A239" s="13"/>
      <c r="B239" s="230"/>
      <c r="C239" s="231"/>
      <c r="D239" s="210" t="s">
        <v>207</v>
      </c>
      <c r="E239" s="232" t="s">
        <v>19</v>
      </c>
      <c r="F239" s="233" t="s">
        <v>609</v>
      </c>
      <c r="G239" s="231"/>
      <c r="H239" s="234">
        <v>6.3200000000000003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0" t="s">
        <v>207</v>
      </c>
      <c r="AU239" s="240" t="s">
        <v>135</v>
      </c>
      <c r="AV239" s="13" t="s">
        <v>85</v>
      </c>
      <c r="AW239" s="13" t="s">
        <v>37</v>
      </c>
      <c r="AX239" s="13" t="s">
        <v>75</v>
      </c>
      <c r="AY239" s="240" t="s">
        <v>122</v>
      </c>
    </row>
    <row r="240" s="14" customFormat="1">
      <c r="A240" s="14"/>
      <c r="B240" s="241"/>
      <c r="C240" s="242"/>
      <c r="D240" s="210" t="s">
        <v>207</v>
      </c>
      <c r="E240" s="243" t="s">
        <v>19</v>
      </c>
      <c r="F240" s="244" t="s">
        <v>210</v>
      </c>
      <c r="G240" s="242"/>
      <c r="H240" s="245">
        <v>150.28</v>
      </c>
      <c r="I240" s="246"/>
      <c r="J240" s="242"/>
      <c r="K240" s="242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207</v>
      </c>
      <c r="AU240" s="251" t="s">
        <v>135</v>
      </c>
      <c r="AV240" s="14" t="s">
        <v>127</v>
      </c>
      <c r="AW240" s="14" t="s">
        <v>37</v>
      </c>
      <c r="AX240" s="14" t="s">
        <v>83</v>
      </c>
      <c r="AY240" s="251" t="s">
        <v>122</v>
      </c>
    </row>
    <row r="241" s="2" customFormat="1" ht="78" customHeight="1">
      <c r="A241" s="39"/>
      <c r="B241" s="40"/>
      <c r="C241" s="197" t="s">
        <v>236</v>
      </c>
      <c r="D241" s="197" t="s">
        <v>123</v>
      </c>
      <c r="E241" s="198" t="s">
        <v>614</v>
      </c>
      <c r="F241" s="199" t="s">
        <v>615</v>
      </c>
      <c r="G241" s="200" t="s">
        <v>274</v>
      </c>
      <c r="H241" s="201">
        <v>1.3300000000000001</v>
      </c>
      <c r="I241" s="202"/>
      <c r="J241" s="203">
        <f>ROUND(I241*H241,2)</f>
        <v>0</v>
      </c>
      <c r="K241" s="199" t="s">
        <v>203</v>
      </c>
      <c r="L241" s="45"/>
      <c r="M241" s="204" t="s">
        <v>19</v>
      </c>
      <c r="N241" s="205" t="s">
        <v>46</v>
      </c>
      <c r="O241" s="85"/>
      <c r="P241" s="206">
        <f>O241*H241</f>
        <v>0</v>
      </c>
      <c r="Q241" s="206">
        <v>1.09528</v>
      </c>
      <c r="R241" s="206">
        <f>Q241*H241</f>
        <v>1.4567224000000001</v>
      </c>
      <c r="S241" s="206">
        <v>0</v>
      </c>
      <c r="T241" s="20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8" t="s">
        <v>127</v>
      </c>
      <c r="AT241" s="208" t="s">
        <v>123</v>
      </c>
      <c r="AU241" s="208" t="s">
        <v>135</v>
      </c>
      <c r="AY241" s="18" t="s">
        <v>122</v>
      </c>
      <c r="BE241" s="209">
        <f>IF(N241="základní",J241,0)</f>
        <v>0</v>
      </c>
      <c r="BF241" s="209">
        <f>IF(N241="snížená",J241,0)</f>
        <v>0</v>
      </c>
      <c r="BG241" s="209">
        <f>IF(N241="zákl. přenesená",J241,0)</f>
        <v>0</v>
      </c>
      <c r="BH241" s="209">
        <f>IF(N241="sníž. přenesená",J241,0)</f>
        <v>0</v>
      </c>
      <c r="BI241" s="209">
        <f>IF(N241="nulová",J241,0)</f>
        <v>0</v>
      </c>
      <c r="BJ241" s="18" t="s">
        <v>83</v>
      </c>
      <c r="BK241" s="209">
        <f>ROUND(I241*H241,2)</f>
        <v>0</v>
      </c>
      <c r="BL241" s="18" t="s">
        <v>127</v>
      </c>
      <c r="BM241" s="208" t="s">
        <v>616</v>
      </c>
    </row>
    <row r="242" s="2" customFormat="1">
      <c r="A242" s="39"/>
      <c r="B242" s="40"/>
      <c r="C242" s="41"/>
      <c r="D242" s="228" t="s">
        <v>205</v>
      </c>
      <c r="E242" s="41"/>
      <c r="F242" s="229" t="s">
        <v>617</v>
      </c>
      <c r="G242" s="41"/>
      <c r="H242" s="41"/>
      <c r="I242" s="212"/>
      <c r="J242" s="41"/>
      <c r="K242" s="41"/>
      <c r="L242" s="45"/>
      <c r="M242" s="213"/>
      <c r="N242" s="214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205</v>
      </c>
      <c r="AU242" s="18" t="s">
        <v>135</v>
      </c>
    </row>
    <row r="243" s="13" customFormat="1">
      <c r="A243" s="13"/>
      <c r="B243" s="230"/>
      <c r="C243" s="231"/>
      <c r="D243" s="210" t="s">
        <v>207</v>
      </c>
      <c r="E243" s="232" t="s">
        <v>19</v>
      </c>
      <c r="F243" s="233" t="s">
        <v>618</v>
      </c>
      <c r="G243" s="231"/>
      <c r="H243" s="234">
        <v>0.311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0" t="s">
        <v>207</v>
      </c>
      <c r="AU243" s="240" t="s">
        <v>135</v>
      </c>
      <c r="AV243" s="13" t="s">
        <v>85</v>
      </c>
      <c r="AW243" s="13" t="s">
        <v>37</v>
      </c>
      <c r="AX243" s="13" t="s">
        <v>75</v>
      </c>
      <c r="AY243" s="240" t="s">
        <v>122</v>
      </c>
    </row>
    <row r="244" s="13" customFormat="1">
      <c r="A244" s="13"/>
      <c r="B244" s="230"/>
      <c r="C244" s="231"/>
      <c r="D244" s="210" t="s">
        <v>207</v>
      </c>
      <c r="E244" s="232" t="s">
        <v>19</v>
      </c>
      <c r="F244" s="233" t="s">
        <v>619</v>
      </c>
      <c r="G244" s="231"/>
      <c r="H244" s="234">
        <v>0.23699999999999999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207</v>
      </c>
      <c r="AU244" s="240" t="s">
        <v>135</v>
      </c>
      <c r="AV244" s="13" t="s">
        <v>85</v>
      </c>
      <c r="AW244" s="13" t="s">
        <v>37</v>
      </c>
      <c r="AX244" s="13" t="s">
        <v>75</v>
      </c>
      <c r="AY244" s="240" t="s">
        <v>122</v>
      </c>
    </row>
    <row r="245" s="13" customFormat="1">
      <c r="A245" s="13"/>
      <c r="B245" s="230"/>
      <c r="C245" s="231"/>
      <c r="D245" s="210" t="s">
        <v>207</v>
      </c>
      <c r="E245" s="232" t="s">
        <v>19</v>
      </c>
      <c r="F245" s="233" t="s">
        <v>620</v>
      </c>
      <c r="G245" s="231"/>
      <c r="H245" s="234">
        <v>0.25700000000000001</v>
      </c>
      <c r="I245" s="235"/>
      <c r="J245" s="231"/>
      <c r="K245" s="231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207</v>
      </c>
      <c r="AU245" s="240" t="s">
        <v>135</v>
      </c>
      <c r="AV245" s="13" t="s">
        <v>85</v>
      </c>
      <c r="AW245" s="13" t="s">
        <v>37</v>
      </c>
      <c r="AX245" s="13" t="s">
        <v>75</v>
      </c>
      <c r="AY245" s="240" t="s">
        <v>122</v>
      </c>
    </row>
    <row r="246" s="13" customFormat="1">
      <c r="A246" s="13"/>
      <c r="B246" s="230"/>
      <c r="C246" s="231"/>
      <c r="D246" s="210" t="s">
        <v>207</v>
      </c>
      <c r="E246" s="232" t="s">
        <v>19</v>
      </c>
      <c r="F246" s="233" t="s">
        <v>621</v>
      </c>
      <c r="G246" s="231"/>
      <c r="H246" s="234">
        <v>0.11799999999999999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0" t="s">
        <v>207</v>
      </c>
      <c r="AU246" s="240" t="s">
        <v>135</v>
      </c>
      <c r="AV246" s="13" t="s">
        <v>85</v>
      </c>
      <c r="AW246" s="13" t="s">
        <v>37</v>
      </c>
      <c r="AX246" s="13" t="s">
        <v>75</v>
      </c>
      <c r="AY246" s="240" t="s">
        <v>122</v>
      </c>
    </row>
    <row r="247" s="13" customFormat="1">
      <c r="A247" s="13"/>
      <c r="B247" s="230"/>
      <c r="C247" s="231"/>
      <c r="D247" s="210" t="s">
        <v>207</v>
      </c>
      <c r="E247" s="232" t="s">
        <v>19</v>
      </c>
      <c r="F247" s="233" t="s">
        <v>622</v>
      </c>
      <c r="G247" s="231"/>
      <c r="H247" s="234">
        <v>0.36299999999999999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207</v>
      </c>
      <c r="AU247" s="240" t="s">
        <v>135</v>
      </c>
      <c r="AV247" s="13" t="s">
        <v>85</v>
      </c>
      <c r="AW247" s="13" t="s">
        <v>37</v>
      </c>
      <c r="AX247" s="13" t="s">
        <v>75</v>
      </c>
      <c r="AY247" s="240" t="s">
        <v>122</v>
      </c>
    </row>
    <row r="248" s="13" customFormat="1">
      <c r="A248" s="13"/>
      <c r="B248" s="230"/>
      <c r="C248" s="231"/>
      <c r="D248" s="210" t="s">
        <v>207</v>
      </c>
      <c r="E248" s="232" t="s">
        <v>19</v>
      </c>
      <c r="F248" s="233" t="s">
        <v>623</v>
      </c>
      <c r="G248" s="231"/>
      <c r="H248" s="234">
        <v>0.043999999999999997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207</v>
      </c>
      <c r="AU248" s="240" t="s">
        <v>135</v>
      </c>
      <c r="AV248" s="13" t="s">
        <v>85</v>
      </c>
      <c r="AW248" s="13" t="s">
        <v>37</v>
      </c>
      <c r="AX248" s="13" t="s">
        <v>75</v>
      </c>
      <c r="AY248" s="240" t="s">
        <v>122</v>
      </c>
    </row>
    <row r="249" s="14" customFormat="1">
      <c r="A249" s="14"/>
      <c r="B249" s="241"/>
      <c r="C249" s="242"/>
      <c r="D249" s="210" t="s">
        <v>207</v>
      </c>
      <c r="E249" s="243" t="s">
        <v>19</v>
      </c>
      <c r="F249" s="244" t="s">
        <v>210</v>
      </c>
      <c r="G249" s="242"/>
      <c r="H249" s="245">
        <v>1.3300000000000001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207</v>
      </c>
      <c r="AU249" s="251" t="s">
        <v>135</v>
      </c>
      <c r="AV249" s="14" t="s">
        <v>127</v>
      </c>
      <c r="AW249" s="14" t="s">
        <v>37</v>
      </c>
      <c r="AX249" s="14" t="s">
        <v>83</v>
      </c>
      <c r="AY249" s="251" t="s">
        <v>122</v>
      </c>
    </row>
    <row r="250" s="2" customFormat="1" ht="90" customHeight="1">
      <c r="A250" s="39"/>
      <c r="B250" s="40"/>
      <c r="C250" s="197" t="s">
        <v>242</v>
      </c>
      <c r="D250" s="197" t="s">
        <v>123</v>
      </c>
      <c r="E250" s="198" t="s">
        <v>624</v>
      </c>
      <c r="F250" s="199" t="s">
        <v>625</v>
      </c>
      <c r="G250" s="200" t="s">
        <v>274</v>
      </c>
      <c r="H250" s="201">
        <v>2.7890000000000001</v>
      </c>
      <c r="I250" s="202"/>
      <c r="J250" s="203">
        <f>ROUND(I250*H250,2)</f>
        <v>0</v>
      </c>
      <c r="K250" s="199" t="s">
        <v>203</v>
      </c>
      <c r="L250" s="45"/>
      <c r="M250" s="204" t="s">
        <v>19</v>
      </c>
      <c r="N250" s="205" t="s">
        <v>46</v>
      </c>
      <c r="O250" s="85"/>
      <c r="P250" s="206">
        <f>O250*H250</f>
        <v>0</v>
      </c>
      <c r="Q250" s="206">
        <v>1.03955</v>
      </c>
      <c r="R250" s="206">
        <f>Q250*H250</f>
        <v>2.8993049499999999</v>
      </c>
      <c r="S250" s="206">
        <v>0</v>
      </c>
      <c r="T250" s="20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08" t="s">
        <v>127</v>
      </c>
      <c r="AT250" s="208" t="s">
        <v>123</v>
      </c>
      <c r="AU250" s="208" t="s">
        <v>135</v>
      </c>
      <c r="AY250" s="18" t="s">
        <v>122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8" t="s">
        <v>83</v>
      </c>
      <c r="BK250" s="209">
        <f>ROUND(I250*H250,2)</f>
        <v>0</v>
      </c>
      <c r="BL250" s="18" t="s">
        <v>127</v>
      </c>
      <c r="BM250" s="208" t="s">
        <v>626</v>
      </c>
    </row>
    <row r="251" s="2" customFormat="1">
      <c r="A251" s="39"/>
      <c r="B251" s="40"/>
      <c r="C251" s="41"/>
      <c r="D251" s="228" t="s">
        <v>205</v>
      </c>
      <c r="E251" s="41"/>
      <c r="F251" s="229" t="s">
        <v>627</v>
      </c>
      <c r="G251" s="41"/>
      <c r="H251" s="41"/>
      <c r="I251" s="212"/>
      <c r="J251" s="41"/>
      <c r="K251" s="41"/>
      <c r="L251" s="45"/>
      <c r="M251" s="213"/>
      <c r="N251" s="214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205</v>
      </c>
      <c r="AU251" s="18" t="s">
        <v>135</v>
      </c>
    </row>
    <row r="252" s="13" customFormat="1">
      <c r="A252" s="13"/>
      <c r="B252" s="230"/>
      <c r="C252" s="231"/>
      <c r="D252" s="210" t="s">
        <v>207</v>
      </c>
      <c r="E252" s="232" t="s">
        <v>19</v>
      </c>
      <c r="F252" s="233" t="s">
        <v>628</v>
      </c>
      <c r="G252" s="231"/>
      <c r="H252" s="234">
        <v>0.59699999999999998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207</v>
      </c>
      <c r="AU252" s="240" t="s">
        <v>135</v>
      </c>
      <c r="AV252" s="13" t="s">
        <v>85</v>
      </c>
      <c r="AW252" s="13" t="s">
        <v>37</v>
      </c>
      <c r="AX252" s="13" t="s">
        <v>75</v>
      </c>
      <c r="AY252" s="240" t="s">
        <v>122</v>
      </c>
    </row>
    <row r="253" s="13" customFormat="1">
      <c r="A253" s="13"/>
      <c r="B253" s="230"/>
      <c r="C253" s="231"/>
      <c r="D253" s="210" t="s">
        <v>207</v>
      </c>
      <c r="E253" s="232" t="s">
        <v>19</v>
      </c>
      <c r="F253" s="233" t="s">
        <v>629</v>
      </c>
      <c r="G253" s="231"/>
      <c r="H253" s="234">
        <v>0.48899999999999999</v>
      </c>
      <c r="I253" s="235"/>
      <c r="J253" s="231"/>
      <c r="K253" s="231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207</v>
      </c>
      <c r="AU253" s="240" t="s">
        <v>135</v>
      </c>
      <c r="AV253" s="13" t="s">
        <v>85</v>
      </c>
      <c r="AW253" s="13" t="s">
        <v>37</v>
      </c>
      <c r="AX253" s="13" t="s">
        <v>75</v>
      </c>
      <c r="AY253" s="240" t="s">
        <v>122</v>
      </c>
    </row>
    <row r="254" s="13" customFormat="1">
      <c r="A254" s="13"/>
      <c r="B254" s="230"/>
      <c r="C254" s="231"/>
      <c r="D254" s="210" t="s">
        <v>207</v>
      </c>
      <c r="E254" s="232" t="s">
        <v>19</v>
      </c>
      <c r="F254" s="233" t="s">
        <v>630</v>
      </c>
      <c r="G254" s="231"/>
      <c r="H254" s="234">
        <v>0.97699999999999998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0" t="s">
        <v>207</v>
      </c>
      <c r="AU254" s="240" t="s">
        <v>135</v>
      </c>
      <c r="AV254" s="13" t="s">
        <v>85</v>
      </c>
      <c r="AW254" s="13" t="s">
        <v>37</v>
      </c>
      <c r="AX254" s="13" t="s">
        <v>75</v>
      </c>
      <c r="AY254" s="240" t="s">
        <v>122</v>
      </c>
    </row>
    <row r="255" s="13" customFormat="1">
      <c r="A255" s="13"/>
      <c r="B255" s="230"/>
      <c r="C255" s="231"/>
      <c r="D255" s="210" t="s">
        <v>207</v>
      </c>
      <c r="E255" s="232" t="s">
        <v>19</v>
      </c>
      <c r="F255" s="233" t="s">
        <v>631</v>
      </c>
      <c r="G255" s="231"/>
      <c r="H255" s="234">
        <v>0.13600000000000001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207</v>
      </c>
      <c r="AU255" s="240" t="s">
        <v>135</v>
      </c>
      <c r="AV255" s="13" t="s">
        <v>85</v>
      </c>
      <c r="AW255" s="13" t="s">
        <v>37</v>
      </c>
      <c r="AX255" s="13" t="s">
        <v>75</v>
      </c>
      <c r="AY255" s="240" t="s">
        <v>122</v>
      </c>
    </row>
    <row r="256" s="13" customFormat="1">
      <c r="A256" s="13"/>
      <c r="B256" s="230"/>
      <c r="C256" s="231"/>
      <c r="D256" s="210" t="s">
        <v>207</v>
      </c>
      <c r="E256" s="232" t="s">
        <v>19</v>
      </c>
      <c r="F256" s="233" t="s">
        <v>632</v>
      </c>
      <c r="G256" s="231"/>
      <c r="H256" s="234">
        <v>0.42799999999999999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207</v>
      </c>
      <c r="AU256" s="240" t="s">
        <v>135</v>
      </c>
      <c r="AV256" s="13" t="s">
        <v>85</v>
      </c>
      <c r="AW256" s="13" t="s">
        <v>37</v>
      </c>
      <c r="AX256" s="13" t="s">
        <v>75</v>
      </c>
      <c r="AY256" s="240" t="s">
        <v>122</v>
      </c>
    </row>
    <row r="257" s="13" customFormat="1">
      <c r="A257" s="13"/>
      <c r="B257" s="230"/>
      <c r="C257" s="231"/>
      <c r="D257" s="210" t="s">
        <v>207</v>
      </c>
      <c r="E257" s="232" t="s">
        <v>19</v>
      </c>
      <c r="F257" s="233" t="s">
        <v>633</v>
      </c>
      <c r="G257" s="231"/>
      <c r="H257" s="234">
        <v>0.085999999999999993</v>
      </c>
      <c r="I257" s="235"/>
      <c r="J257" s="231"/>
      <c r="K257" s="231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207</v>
      </c>
      <c r="AU257" s="240" t="s">
        <v>135</v>
      </c>
      <c r="AV257" s="13" t="s">
        <v>85</v>
      </c>
      <c r="AW257" s="13" t="s">
        <v>37</v>
      </c>
      <c r="AX257" s="13" t="s">
        <v>75</v>
      </c>
      <c r="AY257" s="240" t="s">
        <v>122</v>
      </c>
    </row>
    <row r="258" s="13" customFormat="1">
      <c r="A258" s="13"/>
      <c r="B258" s="230"/>
      <c r="C258" s="231"/>
      <c r="D258" s="210" t="s">
        <v>207</v>
      </c>
      <c r="E258" s="232" t="s">
        <v>19</v>
      </c>
      <c r="F258" s="233" t="s">
        <v>634</v>
      </c>
      <c r="G258" s="231"/>
      <c r="H258" s="234">
        <v>0.075999999999999998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0" t="s">
        <v>207</v>
      </c>
      <c r="AU258" s="240" t="s">
        <v>135</v>
      </c>
      <c r="AV258" s="13" t="s">
        <v>85</v>
      </c>
      <c r="AW258" s="13" t="s">
        <v>37</v>
      </c>
      <c r="AX258" s="13" t="s">
        <v>75</v>
      </c>
      <c r="AY258" s="240" t="s">
        <v>122</v>
      </c>
    </row>
    <row r="259" s="14" customFormat="1">
      <c r="A259" s="14"/>
      <c r="B259" s="241"/>
      <c r="C259" s="242"/>
      <c r="D259" s="210" t="s">
        <v>207</v>
      </c>
      <c r="E259" s="243" t="s">
        <v>19</v>
      </c>
      <c r="F259" s="244" t="s">
        <v>210</v>
      </c>
      <c r="G259" s="242"/>
      <c r="H259" s="245">
        <v>2.7890000000000001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1" t="s">
        <v>207</v>
      </c>
      <c r="AU259" s="251" t="s">
        <v>135</v>
      </c>
      <c r="AV259" s="14" t="s">
        <v>127</v>
      </c>
      <c r="AW259" s="14" t="s">
        <v>37</v>
      </c>
      <c r="AX259" s="14" t="s">
        <v>83</v>
      </c>
      <c r="AY259" s="251" t="s">
        <v>122</v>
      </c>
    </row>
    <row r="260" s="11" customFormat="1" ht="22.8" customHeight="1">
      <c r="A260" s="11"/>
      <c r="B260" s="183"/>
      <c r="C260" s="184"/>
      <c r="D260" s="185" t="s">
        <v>74</v>
      </c>
      <c r="E260" s="226" t="s">
        <v>127</v>
      </c>
      <c r="F260" s="226" t="s">
        <v>308</v>
      </c>
      <c r="G260" s="184"/>
      <c r="H260" s="184"/>
      <c r="I260" s="187"/>
      <c r="J260" s="227">
        <f>BK260</f>
        <v>0</v>
      </c>
      <c r="K260" s="184"/>
      <c r="L260" s="189"/>
      <c r="M260" s="190"/>
      <c r="N260" s="191"/>
      <c r="O260" s="191"/>
      <c r="P260" s="192">
        <f>SUM(P261:P288)</f>
        <v>0</v>
      </c>
      <c r="Q260" s="191"/>
      <c r="R260" s="192">
        <f>SUM(R261:R288)</f>
        <v>122.86814920000001</v>
      </c>
      <c r="S260" s="191"/>
      <c r="T260" s="193">
        <f>SUM(T261:T288)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194" t="s">
        <v>83</v>
      </c>
      <c r="AT260" s="195" t="s">
        <v>74</v>
      </c>
      <c r="AU260" s="195" t="s">
        <v>83</v>
      </c>
      <c r="AY260" s="194" t="s">
        <v>122</v>
      </c>
      <c r="BK260" s="196">
        <f>SUM(BK261:BK288)</f>
        <v>0</v>
      </c>
    </row>
    <row r="261" s="2" customFormat="1" ht="37.8" customHeight="1">
      <c r="A261" s="39"/>
      <c r="B261" s="40"/>
      <c r="C261" s="197" t="s">
        <v>247</v>
      </c>
      <c r="D261" s="197" t="s">
        <v>123</v>
      </c>
      <c r="E261" s="198" t="s">
        <v>635</v>
      </c>
      <c r="F261" s="199" t="s">
        <v>636</v>
      </c>
      <c r="G261" s="200" t="s">
        <v>349</v>
      </c>
      <c r="H261" s="201">
        <v>17.25</v>
      </c>
      <c r="I261" s="202"/>
      <c r="J261" s="203">
        <f>ROUND(I261*H261,2)</f>
        <v>0</v>
      </c>
      <c r="K261" s="199" t="s">
        <v>203</v>
      </c>
      <c r="L261" s="45"/>
      <c r="M261" s="204" t="s">
        <v>19</v>
      </c>
      <c r="N261" s="205" t="s">
        <v>46</v>
      </c>
      <c r="O261" s="85"/>
      <c r="P261" s="206">
        <f>O261*H261</f>
        <v>0</v>
      </c>
      <c r="Q261" s="206">
        <v>0.4204</v>
      </c>
      <c r="R261" s="206">
        <f>Q261*H261</f>
        <v>7.2519</v>
      </c>
      <c r="S261" s="206">
        <v>0</v>
      </c>
      <c r="T261" s="20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08" t="s">
        <v>127</v>
      </c>
      <c r="AT261" s="208" t="s">
        <v>123</v>
      </c>
      <c r="AU261" s="208" t="s">
        <v>85</v>
      </c>
      <c r="AY261" s="18" t="s">
        <v>122</v>
      </c>
      <c r="BE261" s="209">
        <f>IF(N261="základní",J261,0)</f>
        <v>0</v>
      </c>
      <c r="BF261" s="209">
        <f>IF(N261="snížená",J261,0)</f>
        <v>0</v>
      </c>
      <c r="BG261" s="209">
        <f>IF(N261="zákl. přenesená",J261,0)</f>
        <v>0</v>
      </c>
      <c r="BH261" s="209">
        <f>IF(N261="sníž. přenesená",J261,0)</f>
        <v>0</v>
      </c>
      <c r="BI261" s="209">
        <f>IF(N261="nulová",J261,0)</f>
        <v>0</v>
      </c>
      <c r="BJ261" s="18" t="s">
        <v>83</v>
      </c>
      <c r="BK261" s="209">
        <f>ROUND(I261*H261,2)</f>
        <v>0</v>
      </c>
      <c r="BL261" s="18" t="s">
        <v>127</v>
      </c>
      <c r="BM261" s="208" t="s">
        <v>637</v>
      </c>
    </row>
    <row r="262" s="2" customFormat="1">
      <c r="A262" s="39"/>
      <c r="B262" s="40"/>
      <c r="C262" s="41"/>
      <c r="D262" s="228" t="s">
        <v>205</v>
      </c>
      <c r="E262" s="41"/>
      <c r="F262" s="229" t="s">
        <v>638</v>
      </c>
      <c r="G262" s="41"/>
      <c r="H262" s="41"/>
      <c r="I262" s="212"/>
      <c r="J262" s="41"/>
      <c r="K262" s="41"/>
      <c r="L262" s="45"/>
      <c r="M262" s="213"/>
      <c r="N262" s="214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205</v>
      </c>
      <c r="AU262" s="18" t="s">
        <v>85</v>
      </c>
    </row>
    <row r="263" s="13" customFormat="1">
      <c r="A263" s="13"/>
      <c r="B263" s="230"/>
      <c r="C263" s="231"/>
      <c r="D263" s="210" t="s">
        <v>207</v>
      </c>
      <c r="E263" s="232" t="s">
        <v>19</v>
      </c>
      <c r="F263" s="233" t="s">
        <v>639</v>
      </c>
      <c r="G263" s="231"/>
      <c r="H263" s="234">
        <v>17.25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207</v>
      </c>
      <c r="AU263" s="240" t="s">
        <v>85</v>
      </c>
      <c r="AV263" s="13" t="s">
        <v>85</v>
      </c>
      <c r="AW263" s="13" t="s">
        <v>37</v>
      </c>
      <c r="AX263" s="13" t="s">
        <v>75</v>
      </c>
      <c r="AY263" s="240" t="s">
        <v>122</v>
      </c>
    </row>
    <row r="264" s="14" customFormat="1">
      <c r="A264" s="14"/>
      <c r="B264" s="241"/>
      <c r="C264" s="242"/>
      <c r="D264" s="210" t="s">
        <v>207</v>
      </c>
      <c r="E264" s="243" t="s">
        <v>19</v>
      </c>
      <c r="F264" s="244" t="s">
        <v>210</v>
      </c>
      <c r="G264" s="242"/>
      <c r="H264" s="245">
        <v>17.25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1" t="s">
        <v>207</v>
      </c>
      <c r="AU264" s="251" t="s">
        <v>85</v>
      </c>
      <c r="AV264" s="14" t="s">
        <v>127</v>
      </c>
      <c r="AW264" s="14" t="s">
        <v>37</v>
      </c>
      <c r="AX264" s="14" t="s">
        <v>83</v>
      </c>
      <c r="AY264" s="251" t="s">
        <v>122</v>
      </c>
    </row>
    <row r="265" s="2" customFormat="1" ht="33" customHeight="1">
      <c r="A265" s="39"/>
      <c r="B265" s="40"/>
      <c r="C265" s="197" t="s">
        <v>271</v>
      </c>
      <c r="D265" s="197" t="s">
        <v>123</v>
      </c>
      <c r="E265" s="198" t="s">
        <v>640</v>
      </c>
      <c r="F265" s="199" t="s">
        <v>641</v>
      </c>
      <c r="G265" s="200" t="s">
        <v>202</v>
      </c>
      <c r="H265" s="201">
        <v>62.692</v>
      </c>
      <c r="I265" s="202"/>
      <c r="J265" s="203">
        <f>ROUND(I265*H265,2)</f>
        <v>0</v>
      </c>
      <c r="K265" s="199" t="s">
        <v>203</v>
      </c>
      <c r="L265" s="45"/>
      <c r="M265" s="204" t="s">
        <v>19</v>
      </c>
      <c r="N265" s="205" t="s">
        <v>46</v>
      </c>
      <c r="O265" s="85"/>
      <c r="P265" s="206">
        <f>O265*H265</f>
        <v>0</v>
      </c>
      <c r="Q265" s="206">
        <v>0.60724999999999996</v>
      </c>
      <c r="R265" s="206">
        <f>Q265*H265</f>
        <v>38.069716999999997</v>
      </c>
      <c r="S265" s="206">
        <v>0</v>
      </c>
      <c r="T265" s="20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08" t="s">
        <v>127</v>
      </c>
      <c r="AT265" s="208" t="s">
        <v>123</v>
      </c>
      <c r="AU265" s="208" t="s">
        <v>85</v>
      </c>
      <c r="AY265" s="18" t="s">
        <v>122</v>
      </c>
      <c r="BE265" s="209">
        <f>IF(N265="základní",J265,0)</f>
        <v>0</v>
      </c>
      <c r="BF265" s="209">
        <f>IF(N265="snížená",J265,0)</f>
        <v>0</v>
      </c>
      <c r="BG265" s="209">
        <f>IF(N265="zákl. přenesená",J265,0)</f>
        <v>0</v>
      </c>
      <c r="BH265" s="209">
        <f>IF(N265="sníž. přenesená",J265,0)</f>
        <v>0</v>
      </c>
      <c r="BI265" s="209">
        <f>IF(N265="nulová",J265,0)</f>
        <v>0</v>
      </c>
      <c r="BJ265" s="18" t="s">
        <v>83</v>
      </c>
      <c r="BK265" s="209">
        <f>ROUND(I265*H265,2)</f>
        <v>0</v>
      </c>
      <c r="BL265" s="18" t="s">
        <v>127</v>
      </c>
      <c r="BM265" s="208" t="s">
        <v>642</v>
      </c>
    </row>
    <row r="266" s="2" customFormat="1">
      <c r="A266" s="39"/>
      <c r="B266" s="40"/>
      <c r="C266" s="41"/>
      <c r="D266" s="228" t="s">
        <v>205</v>
      </c>
      <c r="E266" s="41"/>
      <c r="F266" s="229" t="s">
        <v>643</v>
      </c>
      <c r="G266" s="41"/>
      <c r="H266" s="41"/>
      <c r="I266" s="212"/>
      <c r="J266" s="41"/>
      <c r="K266" s="41"/>
      <c r="L266" s="45"/>
      <c r="M266" s="213"/>
      <c r="N266" s="214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205</v>
      </c>
      <c r="AU266" s="18" t="s">
        <v>85</v>
      </c>
    </row>
    <row r="267" s="13" customFormat="1">
      <c r="A267" s="13"/>
      <c r="B267" s="230"/>
      <c r="C267" s="231"/>
      <c r="D267" s="210" t="s">
        <v>207</v>
      </c>
      <c r="E267" s="232" t="s">
        <v>19</v>
      </c>
      <c r="F267" s="233" t="s">
        <v>644</v>
      </c>
      <c r="G267" s="231"/>
      <c r="H267" s="234">
        <v>25.091999999999999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207</v>
      </c>
      <c r="AU267" s="240" t="s">
        <v>85</v>
      </c>
      <c r="AV267" s="13" t="s">
        <v>85</v>
      </c>
      <c r="AW267" s="13" t="s">
        <v>37</v>
      </c>
      <c r="AX267" s="13" t="s">
        <v>75</v>
      </c>
      <c r="AY267" s="240" t="s">
        <v>122</v>
      </c>
    </row>
    <row r="268" s="13" customFormat="1">
      <c r="A268" s="13"/>
      <c r="B268" s="230"/>
      <c r="C268" s="231"/>
      <c r="D268" s="210" t="s">
        <v>207</v>
      </c>
      <c r="E268" s="232" t="s">
        <v>19</v>
      </c>
      <c r="F268" s="233" t="s">
        <v>645</v>
      </c>
      <c r="G268" s="231"/>
      <c r="H268" s="234">
        <v>31.824999999999999</v>
      </c>
      <c r="I268" s="235"/>
      <c r="J268" s="231"/>
      <c r="K268" s="231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207</v>
      </c>
      <c r="AU268" s="240" t="s">
        <v>85</v>
      </c>
      <c r="AV268" s="13" t="s">
        <v>85</v>
      </c>
      <c r="AW268" s="13" t="s">
        <v>37</v>
      </c>
      <c r="AX268" s="13" t="s">
        <v>75</v>
      </c>
      <c r="AY268" s="240" t="s">
        <v>122</v>
      </c>
    </row>
    <row r="269" s="13" customFormat="1">
      <c r="A269" s="13"/>
      <c r="B269" s="230"/>
      <c r="C269" s="231"/>
      <c r="D269" s="210" t="s">
        <v>207</v>
      </c>
      <c r="E269" s="232" t="s">
        <v>19</v>
      </c>
      <c r="F269" s="233" t="s">
        <v>646</v>
      </c>
      <c r="G269" s="231"/>
      <c r="H269" s="234">
        <v>5.7750000000000004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207</v>
      </c>
      <c r="AU269" s="240" t="s">
        <v>85</v>
      </c>
      <c r="AV269" s="13" t="s">
        <v>85</v>
      </c>
      <c r="AW269" s="13" t="s">
        <v>37</v>
      </c>
      <c r="AX269" s="13" t="s">
        <v>75</v>
      </c>
      <c r="AY269" s="240" t="s">
        <v>122</v>
      </c>
    </row>
    <row r="270" s="14" customFormat="1">
      <c r="A270" s="14"/>
      <c r="B270" s="241"/>
      <c r="C270" s="242"/>
      <c r="D270" s="210" t="s">
        <v>207</v>
      </c>
      <c r="E270" s="243" t="s">
        <v>19</v>
      </c>
      <c r="F270" s="244" t="s">
        <v>210</v>
      </c>
      <c r="G270" s="242"/>
      <c r="H270" s="245">
        <v>62.692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207</v>
      </c>
      <c r="AU270" s="251" t="s">
        <v>85</v>
      </c>
      <c r="AV270" s="14" t="s">
        <v>127</v>
      </c>
      <c r="AW270" s="14" t="s">
        <v>37</v>
      </c>
      <c r="AX270" s="14" t="s">
        <v>83</v>
      </c>
      <c r="AY270" s="251" t="s">
        <v>122</v>
      </c>
    </row>
    <row r="271" s="2" customFormat="1" ht="49.05" customHeight="1">
      <c r="A271" s="39"/>
      <c r="B271" s="40"/>
      <c r="C271" s="197" t="s">
        <v>647</v>
      </c>
      <c r="D271" s="197" t="s">
        <v>123</v>
      </c>
      <c r="E271" s="198" t="s">
        <v>648</v>
      </c>
      <c r="F271" s="199" t="s">
        <v>649</v>
      </c>
      <c r="G271" s="200" t="s">
        <v>213</v>
      </c>
      <c r="H271" s="201">
        <v>4.0220000000000002</v>
      </c>
      <c r="I271" s="202"/>
      <c r="J271" s="203">
        <f>ROUND(I271*H271,2)</f>
        <v>0</v>
      </c>
      <c r="K271" s="199" t="s">
        <v>203</v>
      </c>
      <c r="L271" s="45"/>
      <c r="M271" s="204" t="s">
        <v>19</v>
      </c>
      <c r="N271" s="205" t="s">
        <v>46</v>
      </c>
      <c r="O271" s="85"/>
      <c r="P271" s="206">
        <f>O271*H271</f>
        <v>0</v>
      </c>
      <c r="Q271" s="206">
        <v>2.3010199999999998</v>
      </c>
      <c r="R271" s="206">
        <f>Q271*H271</f>
        <v>9.2547024399999991</v>
      </c>
      <c r="S271" s="206">
        <v>0</v>
      </c>
      <c r="T271" s="20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08" t="s">
        <v>127</v>
      </c>
      <c r="AT271" s="208" t="s">
        <v>123</v>
      </c>
      <c r="AU271" s="208" t="s">
        <v>85</v>
      </c>
      <c r="AY271" s="18" t="s">
        <v>122</v>
      </c>
      <c r="BE271" s="209">
        <f>IF(N271="základní",J271,0)</f>
        <v>0</v>
      </c>
      <c r="BF271" s="209">
        <f>IF(N271="snížená",J271,0)</f>
        <v>0</v>
      </c>
      <c r="BG271" s="209">
        <f>IF(N271="zákl. přenesená",J271,0)</f>
        <v>0</v>
      </c>
      <c r="BH271" s="209">
        <f>IF(N271="sníž. přenesená",J271,0)</f>
        <v>0</v>
      </c>
      <c r="BI271" s="209">
        <f>IF(N271="nulová",J271,0)</f>
        <v>0</v>
      </c>
      <c r="BJ271" s="18" t="s">
        <v>83</v>
      </c>
      <c r="BK271" s="209">
        <f>ROUND(I271*H271,2)</f>
        <v>0</v>
      </c>
      <c r="BL271" s="18" t="s">
        <v>127</v>
      </c>
      <c r="BM271" s="208" t="s">
        <v>650</v>
      </c>
    </row>
    <row r="272" s="2" customFormat="1">
      <c r="A272" s="39"/>
      <c r="B272" s="40"/>
      <c r="C272" s="41"/>
      <c r="D272" s="228" t="s">
        <v>205</v>
      </c>
      <c r="E272" s="41"/>
      <c r="F272" s="229" t="s">
        <v>651</v>
      </c>
      <c r="G272" s="41"/>
      <c r="H272" s="41"/>
      <c r="I272" s="212"/>
      <c r="J272" s="41"/>
      <c r="K272" s="41"/>
      <c r="L272" s="45"/>
      <c r="M272" s="213"/>
      <c r="N272" s="214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205</v>
      </c>
      <c r="AU272" s="18" t="s">
        <v>85</v>
      </c>
    </row>
    <row r="273" s="13" customFormat="1">
      <c r="A273" s="13"/>
      <c r="B273" s="230"/>
      <c r="C273" s="231"/>
      <c r="D273" s="210" t="s">
        <v>207</v>
      </c>
      <c r="E273" s="232" t="s">
        <v>19</v>
      </c>
      <c r="F273" s="233" t="s">
        <v>652</v>
      </c>
      <c r="G273" s="231"/>
      <c r="H273" s="234">
        <v>0.88900000000000001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207</v>
      </c>
      <c r="AU273" s="240" t="s">
        <v>85</v>
      </c>
      <c r="AV273" s="13" t="s">
        <v>85</v>
      </c>
      <c r="AW273" s="13" t="s">
        <v>37</v>
      </c>
      <c r="AX273" s="13" t="s">
        <v>75</v>
      </c>
      <c r="AY273" s="240" t="s">
        <v>122</v>
      </c>
    </row>
    <row r="274" s="13" customFormat="1">
      <c r="A274" s="13"/>
      <c r="B274" s="230"/>
      <c r="C274" s="231"/>
      <c r="D274" s="210" t="s">
        <v>207</v>
      </c>
      <c r="E274" s="232" t="s">
        <v>19</v>
      </c>
      <c r="F274" s="233" t="s">
        <v>653</v>
      </c>
      <c r="G274" s="231"/>
      <c r="H274" s="234">
        <v>1.26</v>
      </c>
      <c r="I274" s="235"/>
      <c r="J274" s="231"/>
      <c r="K274" s="231"/>
      <c r="L274" s="236"/>
      <c r="M274" s="237"/>
      <c r="N274" s="238"/>
      <c r="O274" s="238"/>
      <c r="P274" s="238"/>
      <c r="Q274" s="238"/>
      <c r="R274" s="238"/>
      <c r="S274" s="238"/>
      <c r="T274" s="23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0" t="s">
        <v>207</v>
      </c>
      <c r="AU274" s="240" t="s">
        <v>85</v>
      </c>
      <c r="AV274" s="13" t="s">
        <v>85</v>
      </c>
      <c r="AW274" s="13" t="s">
        <v>37</v>
      </c>
      <c r="AX274" s="13" t="s">
        <v>75</v>
      </c>
      <c r="AY274" s="240" t="s">
        <v>122</v>
      </c>
    </row>
    <row r="275" s="13" customFormat="1">
      <c r="A275" s="13"/>
      <c r="B275" s="230"/>
      <c r="C275" s="231"/>
      <c r="D275" s="210" t="s">
        <v>207</v>
      </c>
      <c r="E275" s="232" t="s">
        <v>19</v>
      </c>
      <c r="F275" s="233" t="s">
        <v>606</v>
      </c>
      <c r="G275" s="231"/>
      <c r="H275" s="234">
        <v>0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207</v>
      </c>
      <c r="AU275" s="240" t="s">
        <v>85</v>
      </c>
      <c r="AV275" s="13" t="s">
        <v>85</v>
      </c>
      <c r="AW275" s="13" t="s">
        <v>37</v>
      </c>
      <c r="AX275" s="13" t="s">
        <v>75</v>
      </c>
      <c r="AY275" s="240" t="s">
        <v>122</v>
      </c>
    </row>
    <row r="276" s="13" customFormat="1">
      <c r="A276" s="13"/>
      <c r="B276" s="230"/>
      <c r="C276" s="231"/>
      <c r="D276" s="210" t="s">
        <v>207</v>
      </c>
      <c r="E276" s="232" t="s">
        <v>19</v>
      </c>
      <c r="F276" s="233" t="s">
        <v>654</v>
      </c>
      <c r="G276" s="231"/>
      <c r="H276" s="234">
        <v>0.36399999999999999</v>
      </c>
      <c r="I276" s="235"/>
      <c r="J276" s="231"/>
      <c r="K276" s="231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207</v>
      </c>
      <c r="AU276" s="240" t="s">
        <v>85</v>
      </c>
      <c r="AV276" s="13" t="s">
        <v>85</v>
      </c>
      <c r="AW276" s="13" t="s">
        <v>37</v>
      </c>
      <c r="AX276" s="13" t="s">
        <v>75</v>
      </c>
      <c r="AY276" s="240" t="s">
        <v>122</v>
      </c>
    </row>
    <row r="277" s="13" customFormat="1">
      <c r="A277" s="13"/>
      <c r="B277" s="230"/>
      <c r="C277" s="231"/>
      <c r="D277" s="210" t="s">
        <v>207</v>
      </c>
      <c r="E277" s="232" t="s">
        <v>19</v>
      </c>
      <c r="F277" s="233" t="s">
        <v>655</v>
      </c>
      <c r="G277" s="231"/>
      <c r="H277" s="234">
        <v>1.353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0" t="s">
        <v>207</v>
      </c>
      <c r="AU277" s="240" t="s">
        <v>85</v>
      </c>
      <c r="AV277" s="13" t="s">
        <v>85</v>
      </c>
      <c r="AW277" s="13" t="s">
        <v>37</v>
      </c>
      <c r="AX277" s="13" t="s">
        <v>75</v>
      </c>
      <c r="AY277" s="240" t="s">
        <v>122</v>
      </c>
    </row>
    <row r="278" s="13" customFormat="1">
      <c r="A278" s="13"/>
      <c r="B278" s="230"/>
      <c r="C278" s="231"/>
      <c r="D278" s="210" t="s">
        <v>207</v>
      </c>
      <c r="E278" s="232" t="s">
        <v>19</v>
      </c>
      <c r="F278" s="233" t="s">
        <v>656</v>
      </c>
      <c r="G278" s="231"/>
      <c r="H278" s="234">
        <v>0.156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207</v>
      </c>
      <c r="AU278" s="240" t="s">
        <v>85</v>
      </c>
      <c r="AV278" s="13" t="s">
        <v>85</v>
      </c>
      <c r="AW278" s="13" t="s">
        <v>37</v>
      </c>
      <c r="AX278" s="13" t="s">
        <v>75</v>
      </c>
      <c r="AY278" s="240" t="s">
        <v>122</v>
      </c>
    </row>
    <row r="279" s="14" customFormat="1">
      <c r="A279" s="14"/>
      <c r="B279" s="241"/>
      <c r="C279" s="242"/>
      <c r="D279" s="210" t="s">
        <v>207</v>
      </c>
      <c r="E279" s="243" t="s">
        <v>19</v>
      </c>
      <c r="F279" s="244" t="s">
        <v>210</v>
      </c>
      <c r="G279" s="242"/>
      <c r="H279" s="245">
        <v>4.0220000000000002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1" t="s">
        <v>207</v>
      </c>
      <c r="AU279" s="251" t="s">
        <v>85</v>
      </c>
      <c r="AV279" s="14" t="s">
        <v>127</v>
      </c>
      <c r="AW279" s="14" t="s">
        <v>37</v>
      </c>
      <c r="AX279" s="14" t="s">
        <v>83</v>
      </c>
      <c r="AY279" s="251" t="s">
        <v>122</v>
      </c>
    </row>
    <row r="280" s="2" customFormat="1" ht="55.5" customHeight="1">
      <c r="A280" s="39"/>
      <c r="B280" s="40"/>
      <c r="C280" s="197" t="s">
        <v>657</v>
      </c>
      <c r="D280" s="197" t="s">
        <v>123</v>
      </c>
      <c r="E280" s="198" t="s">
        <v>478</v>
      </c>
      <c r="F280" s="199" t="s">
        <v>479</v>
      </c>
      <c r="G280" s="200" t="s">
        <v>213</v>
      </c>
      <c r="H280" s="201">
        <v>10</v>
      </c>
      <c r="I280" s="202"/>
      <c r="J280" s="203">
        <f>ROUND(I280*H280,2)</f>
        <v>0</v>
      </c>
      <c r="K280" s="199" t="s">
        <v>203</v>
      </c>
      <c r="L280" s="45"/>
      <c r="M280" s="204" t="s">
        <v>19</v>
      </c>
      <c r="N280" s="205" t="s">
        <v>46</v>
      </c>
      <c r="O280" s="85"/>
      <c r="P280" s="206">
        <f>O280*H280</f>
        <v>0</v>
      </c>
      <c r="Q280" s="206">
        <v>1.54</v>
      </c>
      <c r="R280" s="206">
        <f>Q280*H280</f>
        <v>15.4</v>
      </c>
      <c r="S280" s="206">
        <v>0</v>
      </c>
      <c r="T280" s="20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08" t="s">
        <v>127</v>
      </c>
      <c r="AT280" s="208" t="s">
        <v>123</v>
      </c>
      <c r="AU280" s="208" t="s">
        <v>85</v>
      </c>
      <c r="AY280" s="18" t="s">
        <v>122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8" t="s">
        <v>83</v>
      </c>
      <c r="BK280" s="209">
        <f>ROUND(I280*H280,2)</f>
        <v>0</v>
      </c>
      <c r="BL280" s="18" t="s">
        <v>127</v>
      </c>
      <c r="BM280" s="208" t="s">
        <v>658</v>
      </c>
    </row>
    <row r="281" s="2" customFormat="1">
      <c r="A281" s="39"/>
      <c r="B281" s="40"/>
      <c r="C281" s="41"/>
      <c r="D281" s="228" t="s">
        <v>205</v>
      </c>
      <c r="E281" s="41"/>
      <c r="F281" s="229" t="s">
        <v>481</v>
      </c>
      <c r="G281" s="41"/>
      <c r="H281" s="41"/>
      <c r="I281" s="212"/>
      <c r="J281" s="41"/>
      <c r="K281" s="41"/>
      <c r="L281" s="45"/>
      <c r="M281" s="213"/>
      <c r="N281" s="214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205</v>
      </c>
      <c r="AU281" s="18" t="s">
        <v>85</v>
      </c>
    </row>
    <row r="282" s="13" customFormat="1">
      <c r="A282" s="13"/>
      <c r="B282" s="230"/>
      <c r="C282" s="231"/>
      <c r="D282" s="210" t="s">
        <v>207</v>
      </c>
      <c r="E282" s="232" t="s">
        <v>19</v>
      </c>
      <c r="F282" s="233" t="s">
        <v>659</v>
      </c>
      <c r="G282" s="231"/>
      <c r="H282" s="234">
        <v>10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207</v>
      </c>
      <c r="AU282" s="240" t="s">
        <v>85</v>
      </c>
      <c r="AV282" s="13" t="s">
        <v>85</v>
      </c>
      <c r="AW282" s="13" t="s">
        <v>37</v>
      </c>
      <c r="AX282" s="13" t="s">
        <v>75</v>
      </c>
      <c r="AY282" s="240" t="s">
        <v>122</v>
      </c>
    </row>
    <row r="283" s="14" customFormat="1">
      <c r="A283" s="14"/>
      <c r="B283" s="241"/>
      <c r="C283" s="242"/>
      <c r="D283" s="210" t="s">
        <v>207</v>
      </c>
      <c r="E283" s="243" t="s">
        <v>19</v>
      </c>
      <c r="F283" s="244" t="s">
        <v>210</v>
      </c>
      <c r="G283" s="242"/>
      <c r="H283" s="245">
        <v>10</v>
      </c>
      <c r="I283" s="246"/>
      <c r="J283" s="242"/>
      <c r="K283" s="242"/>
      <c r="L283" s="247"/>
      <c r="M283" s="248"/>
      <c r="N283" s="249"/>
      <c r="O283" s="249"/>
      <c r="P283" s="249"/>
      <c r="Q283" s="249"/>
      <c r="R283" s="249"/>
      <c r="S283" s="249"/>
      <c r="T283" s="250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1" t="s">
        <v>207</v>
      </c>
      <c r="AU283" s="251" t="s">
        <v>85</v>
      </c>
      <c r="AV283" s="14" t="s">
        <v>127</v>
      </c>
      <c r="AW283" s="14" t="s">
        <v>37</v>
      </c>
      <c r="AX283" s="14" t="s">
        <v>83</v>
      </c>
      <c r="AY283" s="251" t="s">
        <v>122</v>
      </c>
    </row>
    <row r="284" s="2" customFormat="1" ht="55.5" customHeight="1">
      <c r="A284" s="39"/>
      <c r="B284" s="40"/>
      <c r="C284" s="197" t="s">
        <v>421</v>
      </c>
      <c r="D284" s="197" t="s">
        <v>123</v>
      </c>
      <c r="E284" s="198" t="s">
        <v>660</v>
      </c>
      <c r="F284" s="199" t="s">
        <v>661</v>
      </c>
      <c r="G284" s="200" t="s">
        <v>202</v>
      </c>
      <c r="H284" s="201">
        <v>56.917000000000002</v>
      </c>
      <c r="I284" s="202"/>
      <c r="J284" s="203">
        <f>ROUND(I284*H284,2)</f>
        <v>0</v>
      </c>
      <c r="K284" s="199" t="s">
        <v>203</v>
      </c>
      <c r="L284" s="45"/>
      <c r="M284" s="204" t="s">
        <v>19</v>
      </c>
      <c r="N284" s="205" t="s">
        <v>46</v>
      </c>
      <c r="O284" s="85"/>
      <c r="P284" s="206">
        <f>O284*H284</f>
        <v>0</v>
      </c>
      <c r="Q284" s="206">
        <v>0.92927999999999999</v>
      </c>
      <c r="R284" s="206">
        <f>Q284*H284</f>
        <v>52.89182976</v>
      </c>
      <c r="S284" s="206">
        <v>0</v>
      </c>
      <c r="T284" s="207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08" t="s">
        <v>127</v>
      </c>
      <c r="AT284" s="208" t="s">
        <v>123</v>
      </c>
      <c r="AU284" s="208" t="s">
        <v>85</v>
      </c>
      <c r="AY284" s="18" t="s">
        <v>122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18" t="s">
        <v>83</v>
      </c>
      <c r="BK284" s="209">
        <f>ROUND(I284*H284,2)</f>
        <v>0</v>
      </c>
      <c r="BL284" s="18" t="s">
        <v>127</v>
      </c>
      <c r="BM284" s="208" t="s">
        <v>662</v>
      </c>
    </row>
    <row r="285" s="2" customFormat="1">
      <c r="A285" s="39"/>
      <c r="B285" s="40"/>
      <c r="C285" s="41"/>
      <c r="D285" s="228" t="s">
        <v>205</v>
      </c>
      <c r="E285" s="41"/>
      <c r="F285" s="229" t="s">
        <v>663</v>
      </c>
      <c r="G285" s="41"/>
      <c r="H285" s="41"/>
      <c r="I285" s="212"/>
      <c r="J285" s="41"/>
      <c r="K285" s="41"/>
      <c r="L285" s="45"/>
      <c r="M285" s="213"/>
      <c r="N285" s="214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205</v>
      </c>
      <c r="AU285" s="18" t="s">
        <v>85</v>
      </c>
    </row>
    <row r="286" s="13" customFormat="1">
      <c r="A286" s="13"/>
      <c r="B286" s="230"/>
      <c r="C286" s="231"/>
      <c r="D286" s="210" t="s">
        <v>207</v>
      </c>
      <c r="E286" s="232" t="s">
        <v>19</v>
      </c>
      <c r="F286" s="233" t="s">
        <v>644</v>
      </c>
      <c r="G286" s="231"/>
      <c r="H286" s="234">
        <v>25.091999999999999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207</v>
      </c>
      <c r="AU286" s="240" t="s">
        <v>85</v>
      </c>
      <c r="AV286" s="13" t="s">
        <v>85</v>
      </c>
      <c r="AW286" s="13" t="s">
        <v>37</v>
      </c>
      <c r="AX286" s="13" t="s">
        <v>75</v>
      </c>
      <c r="AY286" s="240" t="s">
        <v>122</v>
      </c>
    </row>
    <row r="287" s="13" customFormat="1">
      <c r="A287" s="13"/>
      <c r="B287" s="230"/>
      <c r="C287" s="231"/>
      <c r="D287" s="210" t="s">
        <v>207</v>
      </c>
      <c r="E287" s="232" t="s">
        <v>19</v>
      </c>
      <c r="F287" s="233" t="s">
        <v>645</v>
      </c>
      <c r="G287" s="231"/>
      <c r="H287" s="234">
        <v>31.824999999999999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0" t="s">
        <v>207</v>
      </c>
      <c r="AU287" s="240" t="s">
        <v>85</v>
      </c>
      <c r="AV287" s="13" t="s">
        <v>85</v>
      </c>
      <c r="AW287" s="13" t="s">
        <v>37</v>
      </c>
      <c r="AX287" s="13" t="s">
        <v>75</v>
      </c>
      <c r="AY287" s="240" t="s">
        <v>122</v>
      </c>
    </row>
    <row r="288" s="14" customFormat="1">
      <c r="A288" s="14"/>
      <c r="B288" s="241"/>
      <c r="C288" s="242"/>
      <c r="D288" s="210" t="s">
        <v>207</v>
      </c>
      <c r="E288" s="243" t="s">
        <v>19</v>
      </c>
      <c r="F288" s="244" t="s">
        <v>210</v>
      </c>
      <c r="G288" s="242"/>
      <c r="H288" s="245">
        <v>56.917000000000002</v>
      </c>
      <c r="I288" s="246"/>
      <c r="J288" s="242"/>
      <c r="K288" s="242"/>
      <c r="L288" s="247"/>
      <c r="M288" s="248"/>
      <c r="N288" s="249"/>
      <c r="O288" s="249"/>
      <c r="P288" s="249"/>
      <c r="Q288" s="249"/>
      <c r="R288" s="249"/>
      <c r="S288" s="249"/>
      <c r="T288" s="25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1" t="s">
        <v>207</v>
      </c>
      <c r="AU288" s="251" t="s">
        <v>85</v>
      </c>
      <c r="AV288" s="14" t="s">
        <v>127</v>
      </c>
      <c r="AW288" s="14" t="s">
        <v>37</v>
      </c>
      <c r="AX288" s="14" t="s">
        <v>83</v>
      </c>
      <c r="AY288" s="251" t="s">
        <v>122</v>
      </c>
    </row>
    <row r="289" s="11" customFormat="1" ht="22.8" customHeight="1">
      <c r="A289" s="11"/>
      <c r="B289" s="183"/>
      <c r="C289" s="184"/>
      <c r="D289" s="185" t="s">
        <v>74</v>
      </c>
      <c r="E289" s="226" t="s">
        <v>121</v>
      </c>
      <c r="F289" s="226" t="s">
        <v>329</v>
      </c>
      <c r="G289" s="184"/>
      <c r="H289" s="184"/>
      <c r="I289" s="187"/>
      <c r="J289" s="227">
        <f>BK289</f>
        <v>0</v>
      </c>
      <c r="K289" s="184"/>
      <c r="L289" s="189"/>
      <c r="M289" s="190"/>
      <c r="N289" s="191"/>
      <c r="O289" s="191"/>
      <c r="P289" s="192">
        <f>SUM(P290:P301)</f>
        <v>0</v>
      </c>
      <c r="Q289" s="191"/>
      <c r="R289" s="192">
        <f>SUM(R290:R301)</f>
        <v>21.86364</v>
      </c>
      <c r="S289" s="191"/>
      <c r="T289" s="193">
        <f>SUM(T290:T301)</f>
        <v>0</v>
      </c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R289" s="194" t="s">
        <v>83</v>
      </c>
      <c r="AT289" s="195" t="s">
        <v>74</v>
      </c>
      <c r="AU289" s="195" t="s">
        <v>83</v>
      </c>
      <c r="AY289" s="194" t="s">
        <v>122</v>
      </c>
      <c r="BK289" s="196">
        <f>SUM(BK290:BK301)</f>
        <v>0</v>
      </c>
    </row>
    <row r="290" s="2" customFormat="1" ht="44.25" customHeight="1">
      <c r="A290" s="39"/>
      <c r="B290" s="40"/>
      <c r="C290" s="197" t="s">
        <v>447</v>
      </c>
      <c r="D290" s="197" t="s">
        <v>123</v>
      </c>
      <c r="E290" s="198" t="s">
        <v>664</v>
      </c>
      <c r="F290" s="199" t="s">
        <v>665</v>
      </c>
      <c r="G290" s="200" t="s">
        <v>202</v>
      </c>
      <c r="H290" s="201">
        <v>72</v>
      </c>
      <c r="I290" s="202"/>
      <c r="J290" s="203">
        <f>ROUND(I290*H290,2)</f>
        <v>0</v>
      </c>
      <c r="K290" s="199" t="s">
        <v>203</v>
      </c>
      <c r="L290" s="45"/>
      <c r="M290" s="204" t="s">
        <v>19</v>
      </c>
      <c r="N290" s="205" t="s">
        <v>46</v>
      </c>
      <c r="O290" s="85"/>
      <c r="P290" s="206">
        <f>O290*H290</f>
        <v>0</v>
      </c>
      <c r="Q290" s="206">
        <v>0.29160000000000003</v>
      </c>
      <c r="R290" s="206">
        <f>Q290*H290</f>
        <v>20.995200000000001</v>
      </c>
      <c r="S290" s="206">
        <v>0</v>
      </c>
      <c r="T290" s="20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08" t="s">
        <v>127</v>
      </c>
      <c r="AT290" s="208" t="s">
        <v>123</v>
      </c>
      <c r="AU290" s="208" t="s">
        <v>85</v>
      </c>
      <c r="AY290" s="18" t="s">
        <v>122</v>
      </c>
      <c r="BE290" s="209">
        <f>IF(N290="základní",J290,0)</f>
        <v>0</v>
      </c>
      <c r="BF290" s="209">
        <f>IF(N290="snížená",J290,0)</f>
        <v>0</v>
      </c>
      <c r="BG290" s="209">
        <f>IF(N290="zákl. přenesená",J290,0)</f>
        <v>0</v>
      </c>
      <c r="BH290" s="209">
        <f>IF(N290="sníž. přenesená",J290,0)</f>
        <v>0</v>
      </c>
      <c r="BI290" s="209">
        <f>IF(N290="nulová",J290,0)</f>
        <v>0</v>
      </c>
      <c r="BJ290" s="18" t="s">
        <v>83</v>
      </c>
      <c r="BK290" s="209">
        <f>ROUND(I290*H290,2)</f>
        <v>0</v>
      </c>
      <c r="BL290" s="18" t="s">
        <v>127</v>
      </c>
      <c r="BM290" s="208" t="s">
        <v>666</v>
      </c>
    </row>
    <row r="291" s="2" customFormat="1">
      <c r="A291" s="39"/>
      <c r="B291" s="40"/>
      <c r="C291" s="41"/>
      <c r="D291" s="228" t="s">
        <v>205</v>
      </c>
      <c r="E291" s="41"/>
      <c r="F291" s="229" t="s">
        <v>667</v>
      </c>
      <c r="G291" s="41"/>
      <c r="H291" s="41"/>
      <c r="I291" s="212"/>
      <c r="J291" s="41"/>
      <c r="K291" s="41"/>
      <c r="L291" s="45"/>
      <c r="M291" s="213"/>
      <c r="N291" s="214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205</v>
      </c>
      <c r="AU291" s="18" t="s">
        <v>85</v>
      </c>
    </row>
    <row r="292" s="13" customFormat="1">
      <c r="A292" s="13"/>
      <c r="B292" s="230"/>
      <c r="C292" s="231"/>
      <c r="D292" s="210" t="s">
        <v>207</v>
      </c>
      <c r="E292" s="232" t="s">
        <v>19</v>
      </c>
      <c r="F292" s="233" t="s">
        <v>668</v>
      </c>
      <c r="G292" s="231"/>
      <c r="H292" s="234">
        <v>72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207</v>
      </c>
      <c r="AU292" s="240" t="s">
        <v>85</v>
      </c>
      <c r="AV292" s="13" t="s">
        <v>85</v>
      </c>
      <c r="AW292" s="13" t="s">
        <v>37</v>
      </c>
      <c r="AX292" s="13" t="s">
        <v>75</v>
      </c>
      <c r="AY292" s="240" t="s">
        <v>122</v>
      </c>
    </row>
    <row r="293" s="14" customFormat="1">
      <c r="A293" s="14"/>
      <c r="B293" s="241"/>
      <c r="C293" s="242"/>
      <c r="D293" s="210" t="s">
        <v>207</v>
      </c>
      <c r="E293" s="243" t="s">
        <v>19</v>
      </c>
      <c r="F293" s="244" t="s">
        <v>210</v>
      </c>
      <c r="G293" s="242"/>
      <c r="H293" s="245">
        <v>72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1" t="s">
        <v>207</v>
      </c>
      <c r="AU293" s="251" t="s">
        <v>85</v>
      </c>
      <c r="AV293" s="14" t="s">
        <v>127</v>
      </c>
      <c r="AW293" s="14" t="s">
        <v>37</v>
      </c>
      <c r="AX293" s="14" t="s">
        <v>83</v>
      </c>
      <c r="AY293" s="251" t="s">
        <v>122</v>
      </c>
    </row>
    <row r="294" s="2" customFormat="1" ht="33" customHeight="1">
      <c r="A294" s="39"/>
      <c r="B294" s="40"/>
      <c r="C294" s="197" t="s">
        <v>452</v>
      </c>
      <c r="D294" s="197" t="s">
        <v>123</v>
      </c>
      <c r="E294" s="198" t="s">
        <v>669</v>
      </c>
      <c r="F294" s="199" t="s">
        <v>670</v>
      </c>
      <c r="G294" s="200" t="s">
        <v>202</v>
      </c>
      <c r="H294" s="201">
        <v>2</v>
      </c>
      <c r="I294" s="202"/>
      <c r="J294" s="203">
        <f>ROUND(I294*H294,2)</f>
        <v>0</v>
      </c>
      <c r="K294" s="199" t="s">
        <v>203</v>
      </c>
      <c r="L294" s="45"/>
      <c r="M294" s="204" t="s">
        <v>19</v>
      </c>
      <c r="N294" s="205" t="s">
        <v>46</v>
      </c>
      <c r="O294" s="85"/>
      <c r="P294" s="206">
        <f>O294*H294</f>
        <v>0</v>
      </c>
      <c r="Q294" s="206">
        <v>0.34499999999999997</v>
      </c>
      <c r="R294" s="206">
        <f>Q294*H294</f>
        <v>0.68999999999999995</v>
      </c>
      <c r="S294" s="206">
        <v>0</v>
      </c>
      <c r="T294" s="20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08" t="s">
        <v>127</v>
      </c>
      <c r="AT294" s="208" t="s">
        <v>123</v>
      </c>
      <c r="AU294" s="208" t="s">
        <v>85</v>
      </c>
      <c r="AY294" s="18" t="s">
        <v>122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8" t="s">
        <v>83</v>
      </c>
      <c r="BK294" s="209">
        <f>ROUND(I294*H294,2)</f>
        <v>0</v>
      </c>
      <c r="BL294" s="18" t="s">
        <v>127</v>
      </c>
      <c r="BM294" s="208" t="s">
        <v>671</v>
      </c>
    </row>
    <row r="295" s="2" customFormat="1">
      <c r="A295" s="39"/>
      <c r="B295" s="40"/>
      <c r="C295" s="41"/>
      <c r="D295" s="228" t="s">
        <v>205</v>
      </c>
      <c r="E295" s="41"/>
      <c r="F295" s="229" t="s">
        <v>672</v>
      </c>
      <c r="G295" s="41"/>
      <c r="H295" s="41"/>
      <c r="I295" s="212"/>
      <c r="J295" s="41"/>
      <c r="K295" s="41"/>
      <c r="L295" s="45"/>
      <c r="M295" s="213"/>
      <c r="N295" s="214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205</v>
      </c>
      <c r="AU295" s="18" t="s">
        <v>85</v>
      </c>
    </row>
    <row r="296" s="13" customFormat="1">
      <c r="A296" s="13"/>
      <c r="B296" s="230"/>
      <c r="C296" s="231"/>
      <c r="D296" s="210" t="s">
        <v>207</v>
      </c>
      <c r="E296" s="232" t="s">
        <v>19</v>
      </c>
      <c r="F296" s="233" t="s">
        <v>673</v>
      </c>
      <c r="G296" s="231"/>
      <c r="H296" s="234">
        <v>2</v>
      </c>
      <c r="I296" s="235"/>
      <c r="J296" s="231"/>
      <c r="K296" s="231"/>
      <c r="L296" s="236"/>
      <c r="M296" s="237"/>
      <c r="N296" s="238"/>
      <c r="O296" s="238"/>
      <c r="P296" s="238"/>
      <c r="Q296" s="238"/>
      <c r="R296" s="238"/>
      <c r="S296" s="238"/>
      <c r="T296" s="239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0" t="s">
        <v>207</v>
      </c>
      <c r="AU296" s="240" t="s">
        <v>85</v>
      </c>
      <c r="AV296" s="13" t="s">
        <v>85</v>
      </c>
      <c r="AW296" s="13" t="s">
        <v>37</v>
      </c>
      <c r="AX296" s="13" t="s">
        <v>75</v>
      </c>
      <c r="AY296" s="240" t="s">
        <v>122</v>
      </c>
    </row>
    <row r="297" s="14" customFormat="1">
      <c r="A297" s="14"/>
      <c r="B297" s="241"/>
      <c r="C297" s="242"/>
      <c r="D297" s="210" t="s">
        <v>207</v>
      </c>
      <c r="E297" s="243" t="s">
        <v>19</v>
      </c>
      <c r="F297" s="244" t="s">
        <v>210</v>
      </c>
      <c r="G297" s="242"/>
      <c r="H297" s="245">
        <v>2</v>
      </c>
      <c r="I297" s="246"/>
      <c r="J297" s="242"/>
      <c r="K297" s="242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207</v>
      </c>
      <c r="AU297" s="251" t="s">
        <v>85</v>
      </c>
      <c r="AV297" s="14" t="s">
        <v>127</v>
      </c>
      <c r="AW297" s="14" t="s">
        <v>37</v>
      </c>
      <c r="AX297" s="14" t="s">
        <v>83</v>
      </c>
      <c r="AY297" s="251" t="s">
        <v>122</v>
      </c>
    </row>
    <row r="298" s="2" customFormat="1" ht="78" customHeight="1">
      <c r="A298" s="39"/>
      <c r="B298" s="40"/>
      <c r="C298" s="197" t="s">
        <v>477</v>
      </c>
      <c r="D298" s="197" t="s">
        <v>123</v>
      </c>
      <c r="E298" s="198" t="s">
        <v>674</v>
      </c>
      <c r="F298" s="199" t="s">
        <v>675</v>
      </c>
      <c r="G298" s="200" t="s">
        <v>202</v>
      </c>
      <c r="H298" s="201">
        <v>2</v>
      </c>
      <c r="I298" s="202"/>
      <c r="J298" s="203">
        <f>ROUND(I298*H298,2)</f>
        <v>0</v>
      </c>
      <c r="K298" s="199" t="s">
        <v>203</v>
      </c>
      <c r="L298" s="45"/>
      <c r="M298" s="204" t="s">
        <v>19</v>
      </c>
      <c r="N298" s="205" t="s">
        <v>46</v>
      </c>
      <c r="O298" s="85"/>
      <c r="P298" s="206">
        <f>O298*H298</f>
        <v>0</v>
      </c>
      <c r="Q298" s="206">
        <v>0.089219999999999994</v>
      </c>
      <c r="R298" s="206">
        <f>Q298*H298</f>
        <v>0.17843999999999999</v>
      </c>
      <c r="S298" s="206">
        <v>0</v>
      </c>
      <c r="T298" s="20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08" t="s">
        <v>127</v>
      </c>
      <c r="AT298" s="208" t="s">
        <v>123</v>
      </c>
      <c r="AU298" s="208" t="s">
        <v>85</v>
      </c>
      <c r="AY298" s="18" t="s">
        <v>122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18" t="s">
        <v>83</v>
      </c>
      <c r="BK298" s="209">
        <f>ROUND(I298*H298,2)</f>
        <v>0</v>
      </c>
      <c r="BL298" s="18" t="s">
        <v>127</v>
      </c>
      <c r="BM298" s="208" t="s">
        <v>676</v>
      </c>
    </row>
    <row r="299" s="2" customFormat="1">
      <c r="A299" s="39"/>
      <c r="B299" s="40"/>
      <c r="C299" s="41"/>
      <c r="D299" s="228" t="s">
        <v>205</v>
      </c>
      <c r="E299" s="41"/>
      <c r="F299" s="229" t="s">
        <v>677</v>
      </c>
      <c r="G299" s="41"/>
      <c r="H299" s="41"/>
      <c r="I299" s="212"/>
      <c r="J299" s="41"/>
      <c r="K299" s="41"/>
      <c r="L299" s="45"/>
      <c r="M299" s="213"/>
      <c r="N299" s="214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205</v>
      </c>
      <c r="AU299" s="18" t="s">
        <v>85</v>
      </c>
    </row>
    <row r="300" s="13" customFormat="1">
      <c r="A300" s="13"/>
      <c r="B300" s="230"/>
      <c r="C300" s="231"/>
      <c r="D300" s="210" t="s">
        <v>207</v>
      </c>
      <c r="E300" s="232" t="s">
        <v>19</v>
      </c>
      <c r="F300" s="233" t="s">
        <v>501</v>
      </c>
      <c r="G300" s="231"/>
      <c r="H300" s="234">
        <v>2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0" t="s">
        <v>207</v>
      </c>
      <c r="AU300" s="240" t="s">
        <v>85</v>
      </c>
      <c r="AV300" s="13" t="s">
        <v>85</v>
      </c>
      <c r="AW300" s="13" t="s">
        <v>37</v>
      </c>
      <c r="AX300" s="13" t="s">
        <v>75</v>
      </c>
      <c r="AY300" s="240" t="s">
        <v>122</v>
      </c>
    </row>
    <row r="301" s="14" customFormat="1">
      <c r="A301" s="14"/>
      <c r="B301" s="241"/>
      <c r="C301" s="242"/>
      <c r="D301" s="210" t="s">
        <v>207</v>
      </c>
      <c r="E301" s="243" t="s">
        <v>19</v>
      </c>
      <c r="F301" s="244" t="s">
        <v>210</v>
      </c>
      <c r="G301" s="242"/>
      <c r="H301" s="245">
        <v>2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207</v>
      </c>
      <c r="AU301" s="251" t="s">
        <v>85</v>
      </c>
      <c r="AV301" s="14" t="s">
        <v>127</v>
      </c>
      <c r="AW301" s="14" t="s">
        <v>37</v>
      </c>
      <c r="AX301" s="14" t="s">
        <v>83</v>
      </c>
      <c r="AY301" s="251" t="s">
        <v>122</v>
      </c>
    </row>
    <row r="302" s="11" customFormat="1" ht="22.8" customHeight="1">
      <c r="A302" s="11"/>
      <c r="B302" s="183"/>
      <c r="C302" s="184"/>
      <c r="D302" s="185" t="s">
        <v>74</v>
      </c>
      <c r="E302" s="226" t="s">
        <v>158</v>
      </c>
      <c r="F302" s="226" t="s">
        <v>345</v>
      </c>
      <c r="G302" s="184"/>
      <c r="H302" s="184"/>
      <c r="I302" s="187"/>
      <c r="J302" s="227">
        <f>BK302</f>
        <v>0</v>
      </c>
      <c r="K302" s="184"/>
      <c r="L302" s="189"/>
      <c r="M302" s="190"/>
      <c r="N302" s="191"/>
      <c r="O302" s="191"/>
      <c r="P302" s="192">
        <f>SUM(P303:P334)</f>
        <v>0</v>
      </c>
      <c r="Q302" s="191"/>
      <c r="R302" s="192">
        <f>SUM(R303:R334)</f>
        <v>2.0710692000000002</v>
      </c>
      <c r="S302" s="191"/>
      <c r="T302" s="193">
        <f>SUM(T303:T334)</f>
        <v>0</v>
      </c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R302" s="194" t="s">
        <v>83</v>
      </c>
      <c r="AT302" s="195" t="s">
        <v>74</v>
      </c>
      <c r="AU302" s="195" t="s">
        <v>83</v>
      </c>
      <c r="AY302" s="194" t="s">
        <v>122</v>
      </c>
      <c r="BK302" s="196">
        <f>SUM(BK303:BK334)</f>
        <v>0</v>
      </c>
    </row>
    <row r="303" s="2" customFormat="1" ht="37.8" customHeight="1">
      <c r="A303" s="39"/>
      <c r="B303" s="40"/>
      <c r="C303" s="197" t="s">
        <v>415</v>
      </c>
      <c r="D303" s="197" t="s">
        <v>123</v>
      </c>
      <c r="E303" s="198" t="s">
        <v>678</v>
      </c>
      <c r="F303" s="199" t="s">
        <v>679</v>
      </c>
      <c r="G303" s="200" t="s">
        <v>349</v>
      </c>
      <c r="H303" s="201">
        <v>2</v>
      </c>
      <c r="I303" s="202"/>
      <c r="J303" s="203">
        <f>ROUND(I303*H303,2)</f>
        <v>0</v>
      </c>
      <c r="K303" s="199" t="s">
        <v>203</v>
      </c>
      <c r="L303" s="45"/>
      <c r="M303" s="204" t="s">
        <v>19</v>
      </c>
      <c r="N303" s="205" t="s">
        <v>46</v>
      </c>
      <c r="O303" s="85"/>
      <c r="P303" s="206">
        <f>O303*H303</f>
        <v>0</v>
      </c>
      <c r="Q303" s="206">
        <v>1.0000000000000001E-05</v>
      </c>
      <c r="R303" s="206">
        <f>Q303*H303</f>
        <v>2.0000000000000002E-05</v>
      </c>
      <c r="S303" s="206">
        <v>0</v>
      </c>
      <c r="T303" s="20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08" t="s">
        <v>127</v>
      </c>
      <c r="AT303" s="208" t="s">
        <v>123</v>
      </c>
      <c r="AU303" s="208" t="s">
        <v>85</v>
      </c>
      <c r="AY303" s="18" t="s">
        <v>122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18" t="s">
        <v>83</v>
      </c>
      <c r="BK303" s="209">
        <f>ROUND(I303*H303,2)</f>
        <v>0</v>
      </c>
      <c r="BL303" s="18" t="s">
        <v>127</v>
      </c>
      <c r="BM303" s="208" t="s">
        <v>680</v>
      </c>
    </row>
    <row r="304" s="2" customFormat="1">
      <c r="A304" s="39"/>
      <c r="B304" s="40"/>
      <c r="C304" s="41"/>
      <c r="D304" s="228" t="s">
        <v>205</v>
      </c>
      <c r="E304" s="41"/>
      <c r="F304" s="229" t="s">
        <v>681</v>
      </c>
      <c r="G304" s="41"/>
      <c r="H304" s="41"/>
      <c r="I304" s="212"/>
      <c r="J304" s="41"/>
      <c r="K304" s="41"/>
      <c r="L304" s="45"/>
      <c r="M304" s="213"/>
      <c r="N304" s="214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205</v>
      </c>
      <c r="AU304" s="18" t="s">
        <v>85</v>
      </c>
    </row>
    <row r="305" s="13" customFormat="1">
      <c r="A305" s="13"/>
      <c r="B305" s="230"/>
      <c r="C305" s="231"/>
      <c r="D305" s="210" t="s">
        <v>207</v>
      </c>
      <c r="E305" s="232" t="s">
        <v>19</v>
      </c>
      <c r="F305" s="233" t="s">
        <v>682</v>
      </c>
      <c r="G305" s="231"/>
      <c r="H305" s="234">
        <v>2</v>
      </c>
      <c r="I305" s="235"/>
      <c r="J305" s="231"/>
      <c r="K305" s="231"/>
      <c r="L305" s="236"/>
      <c r="M305" s="237"/>
      <c r="N305" s="238"/>
      <c r="O305" s="238"/>
      <c r="P305" s="238"/>
      <c r="Q305" s="238"/>
      <c r="R305" s="238"/>
      <c r="S305" s="238"/>
      <c r="T305" s="239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0" t="s">
        <v>207</v>
      </c>
      <c r="AU305" s="240" t="s">
        <v>85</v>
      </c>
      <c r="AV305" s="13" t="s">
        <v>85</v>
      </c>
      <c r="AW305" s="13" t="s">
        <v>37</v>
      </c>
      <c r="AX305" s="13" t="s">
        <v>75</v>
      </c>
      <c r="AY305" s="240" t="s">
        <v>122</v>
      </c>
    </row>
    <row r="306" s="14" customFormat="1">
      <c r="A306" s="14"/>
      <c r="B306" s="241"/>
      <c r="C306" s="242"/>
      <c r="D306" s="210" t="s">
        <v>207</v>
      </c>
      <c r="E306" s="243" t="s">
        <v>19</v>
      </c>
      <c r="F306" s="244" t="s">
        <v>210</v>
      </c>
      <c r="G306" s="242"/>
      <c r="H306" s="245">
        <v>2</v>
      </c>
      <c r="I306" s="246"/>
      <c r="J306" s="242"/>
      <c r="K306" s="242"/>
      <c r="L306" s="247"/>
      <c r="M306" s="248"/>
      <c r="N306" s="249"/>
      <c r="O306" s="249"/>
      <c r="P306" s="249"/>
      <c r="Q306" s="249"/>
      <c r="R306" s="249"/>
      <c r="S306" s="249"/>
      <c r="T306" s="250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1" t="s">
        <v>207</v>
      </c>
      <c r="AU306" s="251" t="s">
        <v>85</v>
      </c>
      <c r="AV306" s="14" t="s">
        <v>127</v>
      </c>
      <c r="AW306" s="14" t="s">
        <v>37</v>
      </c>
      <c r="AX306" s="14" t="s">
        <v>83</v>
      </c>
      <c r="AY306" s="251" t="s">
        <v>122</v>
      </c>
    </row>
    <row r="307" s="2" customFormat="1" ht="16.5" customHeight="1">
      <c r="A307" s="39"/>
      <c r="B307" s="40"/>
      <c r="C307" s="252" t="s">
        <v>370</v>
      </c>
      <c r="D307" s="252" t="s">
        <v>282</v>
      </c>
      <c r="E307" s="253" t="s">
        <v>683</v>
      </c>
      <c r="F307" s="254" t="s">
        <v>684</v>
      </c>
      <c r="G307" s="255" t="s">
        <v>349</v>
      </c>
      <c r="H307" s="256">
        <v>2</v>
      </c>
      <c r="I307" s="257"/>
      <c r="J307" s="258">
        <f>ROUND(I307*H307,2)</f>
        <v>0</v>
      </c>
      <c r="K307" s="254" t="s">
        <v>203</v>
      </c>
      <c r="L307" s="259"/>
      <c r="M307" s="260" t="s">
        <v>19</v>
      </c>
      <c r="N307" s="261" t="s">
        <v>46</v>
      </c>
      <c r="O307" s="85"/>
      <c r="P307" s="206">
        <f>O307*H307</f>
        <v>0</v>
      </c>
      <c r="Q307" s="206">
        <v>0.00281</v>
      </c>
      <c r="R307" s="206">
        <f>Q307*H307</f>
        <v>0.00562</v>
      </c>
      <c r="S307" s="206">
        <v>0</v>
      </c>
      <c r="T307" s="20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08" t="s">
        <v>158</v>
      </c>
      <c r="AT307" s="208" t="s">
        <v>282</v>
      </c>
      <c r="AU307" s="208" t="s">
        <v>85</v>
      </c>
      <c r="AY307" s="18" t="s">
        <v>122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18" t="s">
        <v>83</v>
      </c>
      <c r="BK307" s="209">
        <f>ROUND(I307*H307,2)</f>
        <v>0</v>
      </c>
      <c r="BL307" s="18" t="s">
        <v>127</v>
      </c>
      <c r="BM307" s="208" t="s">
        <v>685</v>
      </c>
    </row>
    <row r="308" s="2" customFormat="1" ht="37.8" customHeight="1">
      <c r="A308" s="39"/>
      <c r="B308" s="40"/>
      <c r="C308" s="197" t="s">
        <v>376</v>
      </c>
      <c r="D308" s="197" t="s">
        <v>123</v>
      </c>
      <c r="E308" s="198" t="s">
        <v>686</v>
      </c>
      <c r="F308" s="199" t="s">
        <v>687</v>
      </c>
      <c r="G308" s="200" t="s">
        <v>349</v>
      </c>
      <c r="H308" s="201">
        <v>1</v>
      </c>
      <c r="I308" s="202"/>
      <c r="J308" s="203">
        <f>ROUND(I308*H308,2)</f>
        <v>0</v>
      </c>
      <c r="K308" s="199" t="s">
        <v>203</v>
      </c>
      <c r="L308" s="45"/>
      <c r="M308" s="204" t="s">
        <v>19</v>
      </c>
      <c r="N308" s="205" t="s">
        <v>46</v>
      </c>
      <c r="O308" s="85"/>
      <c r="P308" s="206">
        <f>O308*H308</f>
        <v>0</v>
      </c>
      <c r="Q308" s="206">
        <v>2.0000000000000002E-05</v>
      </c>
      <c r="R308" s="206">
        <f>Q308*H308</f>
        <v>2.0000000000000002E-05</v>
      </c>
      <c r="S308" s="206">
        <v>0</v>
      </c>
      <c r="T308" s="20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08" t="s">
        <v>127</v>
      </c>
      <c r="AT308" s="208" t="s">
        <v>123</v>
      </c>
      <c r="AU308" s="208" t="s">
        <v>85</v>
      </c>
      <c r="AY308" s="18" t="s">
        <v>122</v>
      </c>
      <c r="BE308" s="209">
        <f>IF(N308="základní",J308,0)</f>
        <v>0</v>
      </c>
      <c r="BF308" s="209">
        <f>IF(N308="snížená",J308,0)</f>
        <v>0</v>
      </c>
      <c r="BG308" s="209">
        <f>IF(N308="zákl. přenesená",J308,0)</f>
        <v>0</v>
      </c>
      <c r="BH308" s="209">
        <f>IF(N308="sníž. přenesená",J308,0)</f>
        <v>0</v>
      </c>
      <c r="BI308" s="209">
        <f>IF(N308="nulová",J308,0)</f>
        <v>0</v>
      </c>
      <c r="BJ308" s="18" t="s">
        <v>83</v>
      </c>
      <c r="BK308" s="209">
        <f>ROUND(I308*H308,2)</f>
        <v>0</v>
      </c>
      <c r="BL308" s="18" t="s">
        <v>127</v>
      </c>
      <c r="BM308" s="208" t="s">
        <v>688</v>
      </c>
    </row>
    <row r="309" s="2" customFormat="1">
      <c r="A309" s="39"/>
      <c r="B309" s="40"/>
      <c r="C309" s="41"/>
      <c r="D309" s="228" t="s">
        <v>205</v>
      </c>
      <c r="E309" s="41"/>
      <c r="F309" s="229" t="s">
        <v>689</v>
      </c>
      <c r="G309" s="41"/>
      <c r="H309" s="41"/>
      <c r="I309" s="212"/>
      <c r="J309" s="41"/>
      <c r="K309" s="41"/>
      <c r="L309" s="45"/>
      <c r="M309" s="213"/>
      <c r="N309" s="214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205</v>
      </c>
      <c r="AU309" s="18" t="s">
        <v>85</v>
      </c>
    </row>
    <row r="310" s="13" customFormat="1">
      <c r="A310" s="13"/>
      <c r="B310" s="230"/>
      <c r="C310" s="231"/>
      <c r="D310" s="210" t="s">
        <v>207</v>
      </c>
      <c r="E310" s="232" t="s">
        <v>19</v>
      </c>
      <c r="F310" s="233" t="s">
        <v>690</v>
      </c>
      <c r="G310" s="231"/>
      <c r="H310" s="234">
        <v>1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207</v>
      </c>
      <c r="AU310" s="240" t="s">
        <v>85</v>
      </c>
      <c r="AV310" s="13" t="s">
        <v>85</v>
      </c>
      <c r="AW310" s="13" t="s">
        <v>37</v>
      </c>
      <c r="AX310" s="13" t="s">
        <v>75</v>
      </c>
      <c r="AY310" s="240" t="s">
        <v>122</v>
      </c>
    </row>
    <row r="311" s="14" customFormat="1">
      <c r="A311" s="14"/>
      <c r="B311" s="241"/>
      <c r="C311" s="242"/>
      <c r="D311" s="210" t="s">
        <v>207</v>
      </c>
      <c r="E311" s="243" t="s">
        <v>19</v>
      </c>
      <c r="F311" s="244" t="s">
        <v>210</v>
      </c>
      <c r="G311" s="242"/>
      <c r="H311" s="245">
        <v>1</v>
      </c>
      <c r="I311" s="246"/>
      <c r="J311" s="242"/>
      <c r="K311" s="242"/>
      <c r="L311" s="247"/>
      <c r="M311" s="248"/>
      <c r="N311" s="249"/>
      <c r="O311" s="249"/>
      <c r="P311" s="249"/>
      <c r="Q311" s="249"/>
      <c r="R311" s="249"/>
      <c r="S311" s="249"/>
      <c r="T311" s="25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1" t="s">
        <v>207</v>
      </c>
      <c r="AU311" s="251" t="s">
        <v>85</v>
      </c>
      <c r="AV311" s="14" t="s">
        <v>127</v>
      </c>
      <c r="AW311" s="14" t="s">
        <v>37</v>
      </c>
      <c r="AX311" s="14" t="s">
        <v>83</v>
      </c>
      <c r="AY311" s="251" t="s">
        <v>122</v>
      </c>
    </row>
    <row r="312" s="2" customFormat="1" ht="16.5" customHeight="1">
      <c r="A312" s="39"/>
      <c r="B312" s="40"/>
      <c r="C312" s="252" t="s">
        <v>691</v>
      </c>
      <c r="D312" s="252" t="s">
        <v>282</v>
      </c>
      <c r="E312" s="253" t="s">
        <v>692</v>
      </c>
      <c r="F312" s="254" t="s">
        <v>693</v>
      </c>
      <c r="G312" s="255" t="s">
        <v>349</v>
      </c>
      <c r="H312" s="256">
        <v>1</v>
      </c>
      <c r="I312" s="257"/>
      <c r="J312" s="258">
        <f>ROUND(I312*H312,2)</f>
        <v>0</v>
      </c>
      <c r="K312" s="254" t="s">
        <v>203</v>
      </c>
      <c r="L312" s="259"/>
      <c r="M312" s="260" t="s">
        <v>19</v>
      </c>
      <c r="N312" s="261" t="s">
        <v>46</v>
      </c>
      <c r="O312" s="85"/>
      <c r="P312" s="206">
        <f>O312*H312</f>
        <v>0</v>
      </c>
      <c r="Q312" s="206">
        <v>0.01209</v>
      </c>
      <c r="R312" s="206">
        <f>Q312*H312</f>
        <v>0.01209</v>
      </c>
      <c r="S312" s="206">
        <v>0</v>
      </c>
      <c r="T312" s="20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08" t="s">
        <v>158</v>
      </c>
      <c r="AT312" s="208" t="s">
        <v>282</v>
      </c>
      <c r="AU312" s="208" t="s">
        <v>85</v>
      </c>
      <c r="AY312" s="18" t="s">
        <v>122</v>
      </c>
      <c r="BE312" s="209">
        <f>IF(N312="základní",J312,0)</f>
        <v>0</v>
      </c>
      <c r="BF312" s="209">
        <f>IF(N312="snížená",J312,0)</f>
        <v>0</v>
      </c>
      <c r="BG312" s="209">
        <f>IF(N312="zákl. přenesená",J312,0)</f>
        <v>0</v>
      </c>
      <c r="BH312" s="209">
        <f>IF(N312="sníž. přenesená",J312,0)</f>
        <v>0</v>
      </c>
      <c r="BI312" s="209">
        <f>IF(N312="nulová",J312,0)</f>
        <v>0</v>
      </c>
      <c r="BJ312" s="18" t="s">
        <v>83</v>
      </c>
      <c r="BK312" s="209">
        <f>ROUND(I312*H312,2)</f>
        <v>0</v>
      </c>
      <c r="BL312" s="18" t="s">
        <v>127</v>
      </c>
      <c r="BM312" s="208" t="s">
        <v>694</v>
      </c>
    </row>
    <row r="313" s="2" customFormat="1" ht="37.8" customHeight="1">
      <c r="A313" s="39"/>
      <c r="B313" s="40"/>
      <c r="C313" s="197" t="s">
        <v>695</v>
      </c>
      <c r="D313" s="197" t="s">
        <v>123</v>
      </c>
      <c r="E313" s="198" t="s">
        <v>696</v>
      </c>
      <c r="F313" s="199" t="s">
        <v>697</v>
      </c>
      <c r="G313" s="200" t="s">
        <v>343</v>
      </c>
      <c r="H313" s="201">
        <v>1</v>
      </c>
      <c r="I313" s="202"/>
      <c r="J313" s="203">
        <f>ROUND(I313*H313,2)</f>
        <v>0</v>
      </c>
      <c r="K313" s="199" t="s">
        <v>203</v>
      </c>
      <c r="L313" s="45"/>
      <c r="M313" s="204" t="s">
        <v>19</v>
      </c>
      <c r="N313" s="205" t="s">
        <v>46</v>
      </c>
      <c r="O313" s="85"/>
      <c r="P313" s="206">
        <f>O313*H313</f>
        <v>0</v>
      </c>
      <c r="Q313" s="206">
        <v>0.040000000000000001</v>
      </c>
      <c r="R313" s="206">
        <f>Q313*H313</f>
        <v>0.040000000000000001</v>
      </c>
      <c r="S313" s="206">
        <v>0</v>
      </c>
      <c r="T313" s="20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08" t="s">
        <v>127</v>
      </c>
      <c r="AT313" s="208" t="s">
        <v>123</v>
      </c>
      <c r="AU313" s="208" t="s">
        <v>85</v>
      </c>
      <c r="AY313" s="18" t="s">
        <v>122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18" t="s">
        <v>83</v>
      </c>
      <c r="BK313" s="209">
        <f>ROUND(I313*H313,2)</f>
        <v>0</v>
      </c>
      <c r="BL313" s="18" t="s">
        <v>127</v>
      </c>
      <c r="BM313" s="208" t="s">
        <v>698</v>
      </c>
    </row>
    <row r="314" s="2" customFormat="1">
      <c r="A314" s="39"/>
      <c r="B314" s="40"/>
      <c r="C314" s="41"/>
      <c r="D314" s="228" t="s">
        <v>205</v>
      </c>
      <c r="E314" s="41"/>
      <c r="F314" s="229" t="s">
        <v>699</v>
      </c>
      <c r="G314" s="41"/>
      <c r="H314" s="41"/>
      <c r="I314" s="212"/>
      <c r="J314" s="41"/>
      <c r="K314" s="41"/>
      <c r="L314" s="45"/>
      <c r="M314" s="213"/>
      <c r="N314" s="214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205</v>
      </c>
      <c r="AU314" s="18" t="s">
        <v>85</v>
      </c>
    </row>
    <row r="315" s="13" customFormat="1">
      <c r="A315" s="13"/>
      <c r="B315" s="230"/>
      <c r="C315" s="231"/>
      <c r="D315" s="210" t="s">
        <v>207</v>
      </c>
      <c r="E315" s="232" t="s">
        <v>19</v>
      </c>
      <c r="F315" s="233" t="s">
        <v>700</v>
      </c>
      <c r="G315" s="231"/>
      <c r="H315" s="234">
        <v>1</v>
      </c>
      <c r="I315" s="235"/>
      <c r="J315" s="231"/>
      <c r="K315" s="231"/>
      <c r="L315" s="236"/>
      <c r="M315" s="237"/>
      <c r="N315" s="238"/>
      <c r="O315" s="238"/>
      <c r="P315" s="238"/>
      <c r="Q315" s="238"/>
      <c r="R315" s="238"/>
      <c r="S315" s="238"/>
      <c r="T315" s="239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0" t="s">
        <v>207</v>
      </c>
      <c r="AU315" s="240" t="s">
        <v>85</v>
      </c>
      <c r="AV315" s="13" t="s">
        <v>85</v>
      </c>
      <c r="AW315" s="13" t="s">
        <v>37</v>
      </c>
      <c r="AX315" s="13" t="s">
        <v>75</v>
      </c>
      <c r="AY315" s="240" t="s">
        <v>122</v>
      </c>
    </row>
    <row r="316" s="14" customFormat="1">
      <c r="A316" s="14"/>
      <c r="B316" s="241"/>
      <c r="C316" s="242"/>
      <c r="D316" s="210" t="s">
        <v>207</v>
      </c>
      <c r="E316" s="243" t="s">
        <v>19</v>
      </c>
      <c r="F316" s="244" t="s">
        <v>210</v>
      </c>
      <c r="G316" s="242"/>
      <c r="H316" s="245">
        <v>1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207</v>
      </c>
      <c r="AU316" s="251" t="s">
        <v>85</v>
      </c>
      <c r="AV316" s="14" t="s">
        <v>127</v>
      </c>
      <c r="AW316" s="14" t="s">
        <v>37</v>
      </c>
      <c r="AX316" s="14" t="s">
        <v>83</v>
      </c>
      <c r="AY316" s="251" t="s">
        <v>122</v>
      </c>
    </row>
    <row r="317" s="2" customFormat="1" ht="37.8" customHeight="1">
      <c r="A317" s="39"/>
      <c r="B317" s="40"/>
      <c r="C317" s="197" t="s">
        <v>701</v>
      </c>
      <c r="D317" s="197" t="s">
        <v>123</v>
      </c>
      <c r="E317" s="198" t="s">
        <v>702</v>
      </c>
      <c r="F317" s="199" t="s">
        <v>703</v>
      </c>
      <c r="G317" s="200" t="s">
        <v>343</v>
      </c>
      <c r="H317" s="201">
        <v>1</v>
      </c>
      <c r="I317" s="202"/>
      <c r="J317" s="203">
        <f>ROUND(I317*H317,2)</f>
        <v>0</v>
      </c>
      <c r="K317" s="199" t="s">
        <v>203</v>
      </c>
      <c r="L317" s="45"/>
      <c r="M317" s="204" t="s">
        <v>19</v>
      </c>
      <c r="N317" s="205" t="s">
        <v>46</v>
      </c>
      <c r="O317" s="85"/>
      <c r="P317" s="206">
        <f>O317*H317</f>
        <v>0</v>
      </c>
      <c r="Q317" s="206">
        <v>0.0061999999999999998</v>
      </c>
      <c r="R317" s="206">
        <f>Q317*H317</f>
        <v>0.0061999999999999998</v>
      </c>
      <c r="S317" s="206">
        <v>0</v>
      </c>
      <c r="T317" s="20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08" t="s">
        <v>127</v>
      </c>
      <c r="AT317" s="208" t="s">
        <v>123</v>
      </c>
      <c r="AU317" s="208" t="s">
        <v>85</v>
      </c>
      <c r="AY317" s="18" t="s">
        <v>122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18" t="s">
        <v>83</v>
      </c>
      <c r="BK317" s="209">
        <f>ROUND(I317*H317,2)</f>
        <v>0</v>
      </c>
      <c r="BL317" s="18" t="s">
        <v>127</v>
      </c>
      <c r="BM317" s="208" t="s">
        <v>704</v>
      </c>
    </row>
    <row r="318" s="2" customFormat="1">
      <c r="A318" s="39"/>
      <c r="B318" s="40"/>
      <c r="C318" s="41"/>
      <c r="D318" s="228" t="s">
        <v>205</v>
      </c>
      <c r="E318" s="41"/>
      <c r="F318" s="229" t="s">
        <v>705</v>
      </c>
      <c r="G318" s="41"/>
      <c r="H318" s="41"/>
      <c r="I318" s="212"/>
      <c r="J318" s="41"/>
      <c r="K318" s="41"/>
      <c r="L318" s="45"/>
      <c r="M318" s="213"/>
      <c r="N318" s="214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205</v>
      </c>
      <c r="AU318" s="18" t="s">
        <v>85</v>
      </c>
    </row>
    <row r="319" s="13" customFormat="1">
      <c r="A319" s="13"/>
      <c r="B319" s="230"/>
      <c r="C319" s="231"/>
      <c r="D319" s="210" t="s">
        <v>207</v>
      </c>
      <c r="E319" s="232" t="s">
        <v>19</v>
      </c>
      <c r="F319" s="233" t="s">
        <v>700</v>
      </c>
      <c r="G319" s="231"/>
      <c r="H319" s="234">
        <v>1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0" t="s">
        <v>207</v>
      </c>
      <c r="AU319" s="240" t="s">
        <v>85</v>
      </c>
      <c r="AV319" s="13" t="s">
        <v>85</v>
      </c>
      <c r="AW319" s="13" t="s">
        <v>37</v>
      </c>
      <c r="AX319" s="13" t="s">
        <v>75</v>
      </c>
      <c r="AY319" s="240" t="s">
        <v>122</v>
      </c>
    </row>
    <row r="320" s="14" customFormat="1">
      <c r="A320" s="14"/>
      <c r="B320" s="241"/>
      <c r="C320" s="242"/>
      <c r="D320" s="210" t="s">
        <v>207</v>
      </c>
      <c r="E320" s="243" t="s">
        <v>19</v>
      </c>
      <c r="F320" s="244" t="s">
        <v>210</v>
      </c>
      <c r="G320" s="242"/>
      <c r="H320" s="245">
        <v>1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207</v>
      </c>
      <c r="AU320" s="251" t="s">
        <v>85</v>
      </c>
      <c r="AV320" s="14" t="s">
        <v>127</v>
      </c>
      <c r="AW320" s="14" t="s">
        <v>37</v>
      </c>
      <c r="AX320" s="14" t="s">
        <v>83</v>
      </c>
      <c r="AY320" s="251" t="s">
        <v>122</v>
      </c>
    </row>
    <row r="321" s="2" customFormat="1" ht="33" customHeight="1">
      <c r="A321" s="39"/>
      <c r="B321" s="40"/>
      <c r="C321" s="197" t="s">
        <v>706</v>
      </c>
      <c r="D321" s="197" t="s">
        <v>123</v>
      </c>
      <c r="E321" s="198" t="s">
        <v>707</v>
      </c>
      <c r="F321" s="199" t="s">
        <v>708</v>
      </c>
      <c r="G321" s="200" t="s">
        <v>343</v>
      </c>
      <c r="H321" s="201">
        <v>1</v>
      </c>
      <c r="I321" s="202"/>
      <c r="J321" s="203">
        <f>ROUND(I321*H321,2)</f>
        <v>0</v>
      </c>
      <c r="K321" s="199" t="s">
        <v>203</v>
      </c>
      <c r="L321" s="45"/>
      <c r="M321" s="204" t="s">
        <v>19</v>
      </c>
      <c r="N321" s="205" t="s">
        <v>46</v>
      </c>
      <c r="O321" s="85"/>
      <c r="P321" s="206">
        <f>O321*H321</f>
        <v>0</v>
      </c>
      <c r="Q321" s="206">
        <v>0.00096000000000000002</v>
      </c>
      <c r="R321" s="206">
        <f>Q321*H321</f>
        <v>0.00096000000000000002</v>
      </c>
      <c r="S321" s="206">
        <v>0</v>
      </c>
      <c r="T321" s="20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08" t="s">
        <v>127</v>
      </c>
      <c r="AT321" s="208" t="s">
        <v>123</v>
      </c>
      <c r="AU321" s="208" t="s">
        <v>85</v>
      </c>
      <c r="AY321" s="18" t="s">
        <v>122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18" t="s">
        <v>83</v>
      </c>
      <c r="BK321" s="209">
        <f>ROUND(I321*H321,2)</f>
        <v>0</v>
      </c>
      <c r="BL321" s="18" t="s">
        <v>127</v>
      </c>
      <c r="BM321" s="208" t="s">
        <v>709</v>
      </c>
    </row>
    <row r="322" s="2" customFormat="1">
      <c r="A322" s="39"/>
      <c r="B322" s="40"/>
      <c r="C322" s="41"/>
      <c r="D322" s="228" t="s">
        <v>205</v>
      </c>
      <c r="E322" s="41"/>
      <c r="F322" s="229" t="s">
        <v>710</v>
      </c>
      <c r="G322" s="41"/>
      <c r="H322" s="41"/>
      <c r="I322" s="212"/>
      <c r="J322" s="41"/>
      <c r="K322" s="41"/>
      <c r="L322" s="45"/>
      <c r="M322" s="213"/>
      <c r="N322" s="214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205</v>
      </c>
      <c r="AU322" s="18" t="s">
        <v>85</v>
      </c>
    </row>
    <row r="323" s="13" customFormat="1">
      <c r="A323" s="13"/>
      <c r="B323" s="230"/>
      <c r="C323" s="231"/>
      <c r="D323" s="210" t="s">
        <v>207</v>
      </c>
      <c r="E323" s="232" t="s">
        <v>19</v>
      </c>
      <c r="F323" s="233" t="s">
        <v>700</v>
      </c>
      <c r="G323" s="231"/>
      <c r="H323" s="234">
        <v>1</v>
      </c>
      <c r="I323" s="235"/>
      <c r="J323" s="231"/>
      <c r="K323" s="231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207</v>
      </c>
      <c r="AU323" s="240" t="s">
        <v>85</v>
      </c>
      <c r="AV323" s="13" t="s">
        <v>85</v>
      </c>
      <c r="AW323" s="13" t="s">
        <v>37</v>
      </c>
      <c r="AX323" s="13" t="s">
        <v>75</v>
      </c>
      <c r="AY323" s="240" t="s">
        <v>122</v>
      </c>
    </row>
    <row r="324" s="14" customFormat="1">
      <c r="A324" s="14"/>
      <c r="B324" s="241"/>
      <c r="C324" s="242"/>
      <c r="D324" s="210" t="s">
        <v>207</v>
      </c>
      <c r="E324" s="243" t="s">
        <v>19</v>
      </c>
      <c r="F324" s="244" t="s">
        <v>210</v>
      </c>
      <c r="G324" s="242"/>
      <c r="H324" s="245">
        <v>1</v>
      </c>
      <c r="I324" s="246"/>
      <c r="J324" s="242"/>
      <c r="K324" s="242"/>
      <c r="L324" s="247"/>
      <c r="M324" s="248"/>
      <c r="N324" s="249"/>
      <c r="O324" s="249"/>
      <c r="P324" s="249"/>
      <c r="Q324" s="249"/>
      <c r="R324" s="249"/>
      <c r="S324" s="249"/>
      <c r="T324" s="25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1" t="s">
        <v>207</v>
      </c>
      <c r="AU324" s="251" t="s">
        <v>85</v>
      </c>
      <c r="AV324" s="14" t="s">
        <v>127</v>
      </c>
      <c r="AW324" s="14" t="s">
        <v>37</v>
      </c>
      <c r="AX324" s="14" t="s">
        <v>83</v>
      </c>
      <c r="AY324" s="251" t="s">
        <v>122</v>
      </c>
    </row>
    <row r="325" s="2" customFormat="1" ht="37.8" customHeight="1">
      <c r="A325" s="39"/>
      <c r="B325" s="40"/>
      <c r="C325" s="197" t="s">
        <v>711</v>
      </c>
      <c r="D325" s="197" t="s">
        <v>123</v>
      </c>
      <c r="E325" s="198" t="s">
        <v>712</v>
      </c>
      <c r="F325" s="199" t="s">
        <v>713</v>
      </c>
      <c r="G325" s="200" t="s">
        <v>213</v>
      </c>
      <c r="H325" s="201">
        <v>0.80000000000000004</v>
      </c>
      <c r="I325" s="202"/>
      <c r="J325" s="203">
        <f>ROUND(I325*H325,2)</f>
        <v>0</v>
      </c>
      <c r="K325" s="199" t="s">
        <v>203</v>
      </c>
      <c r="L325" s="45"/>
      <c r="M325" s="204" t="s">
        <v>19</v>
      </c>
      <c r="N325" s="205" t="s">
        <v>46</v>
      </c>
      <c r="O325" s="85"/>
      <c r="P325" s="206">
        <f>O325*H325</f>
        <v>0</v>
      </c>
      <c r="Q325" s="206">
        <v>2.5018699999999998</v>
      </c>
      <c r="R325" s="206">
        <f>Q325*H325</f>
        <v>2.0014959999999999</v>
      </c>
      <c r="S325" s="206">
        <v>0</v>
      </c>
      <c r="T325" s="20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08" t="s">
        <v>127</v>
      </c>
      <c r="AT325" s="208" t="s">
        <v>123</v>
      </c>
      <c r="AU325" s="208" t="s">
        <v>85</v>
      </c>
      <c r="AY325" s="18" t="s">
        <v>122</v>
      </c>
      <c r="BE325" s="209">
        <f>IF(N325="základní",J325,0)</f>
        <v>0</v>
      </c>
      <c r="BF325" s="209">
        <f>IF(N325="snížená",J325,0)</f>
        <v>0</v>
      </c>
      <c r="BG325" s="209">
        <f>IF(N325="zákl. přenesená",J325,0)</f>
        <v>0</v>
      </c>
      <c r="BH325" s="209">
        <f>IF(N325="sníž. přenesená",J325,0)</f>
        <v>0</v>
      </c>
      <c r="BI325" s="209">
        <f>IF(N325="nulová",J325,0)</f>
        <v>0</v>
      </c>
      <c r="BJ325" s="18" t="s">
        <v>83</v>
      </c>
      <c r="BK325" s="209">
        <f>ROUND(I325*H325,2)</f>
        <v>0</v>
      </c>
      <c r="BL325" s="18" t="s">
        <v>127</v>
      </c>
      <c r="BM325" s="208" t="s">
        <v>714</v>
      </c>
    </row>
    <row r="326" s="2" customFormat="1">
      <c r="A326" s="39"/>
      <c r="B326" s="40"/>
      <c r="C326" s="41"/>
      <c r="D326" s="228" t="s">
        <v>205</v>
      </c>
      <c r="E326" s="41"/>
      <c r="F326" s="229" t="s">
        <v>715</v>
      </c>
      <c r="G326" s="41"/>
      <c r="H326" s="41"/>
      <c r="I326" s="212"/>
      <c r="J326" s="41"/>
      <c r="K326" s="41"/>
      <c r="L326" s="45"/>
      <c r="M326" s="213"/>
      <c r="N326" s="214"/>
      <c r="O326" s="85"/>
      <c r="P326" s="85"/>
      <c r="Q326" s="85"/>
      <c r="R326" s="85"/>
      <c r="S326" s="85"/>
      <c r="T326" s="86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205</v>
      </c>
      <c r="AU326" s="18" t="s">
        <v>85</v>
      </c>
    </row>
    <row r="327" s="13" customFormat="1">
      <c r="A327" s="13"/>
      <c r="B327" s="230"/>
      <c r="C327" s="231"/>
      <c r="D327" s="210" t="s">
        <v>207</v>
      </c>
      <c r="E327" s="232" t="s">
        <v>19</v>
      </c>
      <c r="F327" s="233" t="s">
        <v>716</v>
      </c>
      <c r="G327" s="231"/>
      <c r="H327" s="234">
        <v>0.80000000000000004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207</v>
      </c>
      <c r="AU327" s="240" t="s">
        <v>85</v>
      </c>
      <c r="AV327" s="13" t="s">
        <v>85</v>
      </c>
      <c r="AW327" s="13" t="s">
        <v>37</v>
      </c>
      <c r="AX327" s="13" t="s">
        <v>75</v>
      </c>
      <c r="AY327" s="240" t="s">
        <v>122</v>
      </c>
    </row>
    <row r="328" s="14" customFormat="1">
      <c r="A328" s="14"/>
      <c r="B328" s="241"/>
      <c r="C328" s="242"/>
      <c r="D328" s="210" t="s">
        <v>207</v>
      </c>
      <c r="E328" s="243" t="s">
        <v>19</v>
      </c>
      <c r="F328" s="244" t="s">
        <v>210</v>
      </c>
      <c r="G328" s="242"/>
      <c r="H328" s="245">
        <v>0.80000000000000004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1" t="s">
        <v>207</v>
      </c>
      <c r="AU328" s="251" t="s">
        <v>85</v>
      </c>
      <c r="AV328" s="14" t="s">
        <v>127</v>
      </c>
      <c r="AW328" s="14" t="s">
        <v>37</v>
      </c>
      <c r="AX328" s="14" t="s">
        <v>83</v>
      </c>
      <c r="AY328" s="251" t="s">
        <v>122</v>
      </c>
    </row>
    <row r="329" s="2" customFormat="1" ht="21.75" customHeight="1">
      <c r="A329" s="39"/>
      <c r="B329" s="40"/>
      <c r="C329" s="197" t="s">
        <v>717</v>
      </c>
      <c r="D329" s="197" t="s">
        <v>123</v>
      </c>
      <c r="E329" s="198" t="s">
        <v>718</v>
      </c>
      <c r="F329" s="199" t="s">
        <v>719</v>
      </c>
      <c r="G329" s="200" t="s">
        <v>202</v>
      </c>
      <c r="H329" s="201">
        <v>1.1599999999999999</v>
      </c>
      <c r="I329" s="202"/>
      <c r="J329" s="203">
        <f>ROUND(I329*H329,2)</f>
        <v>0</v>
      </c>
      <c r="K329" s="199" t="s">
        <v>203</v>
      </c>
      <c r="L329" s="45"/>
      <c r="M329" s="204" t="s">
        <v>19</v>
      </c>
      <c r="N329" s="205" t="s">
        <v>46</v>
      </c>
      <c r="O329" s="85"/>
      <c r="P329" s="206">
        <f>O329*H329</f>
        <v>0</v>
      </c>
      <c r="Q329" s="206">
        <v>0.0040200000000000001</v>
      </c>
      <c r="R329" s="206">
        <f>Q329*H329</f>
        <v>0.0046632000000000002</v>
      </c>
      <c r="S329" s="206">
        <v>0</v>
      </c>
      <c r="T329" s="207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08" t="s">
        <v>127</v>
      </c>
      <c r="AT329" s="208" t="s">
        <v>123</v>
      </c>
      <c r="AU329" s="208" t="s">
        <v>85</v>
      </c>
      <c r="AY329" s="18" t="s">
        <v>122</v>
      </c>
      <c r="BE329" s="209">
        <f>IF(N329="základní",J329,0)</f>
        <v>0</v>
      </c>
      <c r="BF329" s="209">
        <f>IF(N329="snížená",J329,0)</f>
        <v>0</v>
      </c>
      <c r="BG329" s="209">
        <f>IF(N329="zákl. přenesená",J329,0)</f>
        <v>0</v>
      </c>
      <c r="BH329" s="209">
        <f>IF(N329="sníž. přenesená",J329,0)</f>
        <v>0</v>
      </c>
      <c r="BI329" s="209">
        <f>IF(N329="nulová",J329,0)</f>
        <v>0</v>
      </c>
      <c r="BJ329" s="18" t="s">
        <v>83</v>
      </c>
      <c r="BK329" s="209">
        <f>ROUND(I329*H329,2)</f>
        <v>0</v>
      </c>
      <c r="BL329" s="18" t="s">
        <v>127</v>
      </c>
      <c r="BM329" s="208" t="s">
        <v>720</v>
      </c>
    </row>
    <row r="330" s="2" customFormat="1">
      <c r="A330" s="39"/>
      <c r="B330" s="40"/>
      <c r="C330" s="41"/>
      <c r="D330" s="228" t="s">
        <v>205</v>
      </c>
      <c r="E330" s="41"/>
      <c r="F330" s="229" t="s">
        <v>721</v>
      </c>
      <c r="G330" s="41"/>
      <c r="H330" s="41"/>
      <c r="I330" s="212"/>
      <c r="J330" s="41"/>
      <c r="K330" s="41"/>
      <c r="L330" s="45"/>
      <c r="M330" s="213"/>
      <c r="N330" s="214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205</v>
      </c>
      <c r="AU330" s="18" t="s">
        <v>85</v>
      </c>
    </row>
    <row r="331" s="13" customFormat="1">
      <c r="A331" s="13"/>
      <c r="B331" s="230"/>
      <c r="C331" s="231"/>
      <c r="D331" s="210" t="s">
        <v>207</v>
      </c>
      <c r="E331" s="232" t="s">
        <v>19</v>
      </c>
      <c r="F331" s="233" t="s">
        <v>722</v>
      </c>
      <c r="G331" s="231"/>
      <c r="H331" s="234">
        <v>1.1599999999999999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0" t="s">
        <v>207</v>
      </c>
      <c r="AU331" s="240" t="s">
        <v>85</v>
      </c>
      <c r="AV331" s="13" t="s">
        <v>85</v>
      </c>
      <c r="AW331" s="13" t="s">
        <v>37</v>
      </c>
      <c r="AX331" s="13" t="s">
        <v>75</v>
      </c>
      <c r="AY331" s="240" t="s">
        <v>122</v>
      </c>
    </row>
    <row r="332" s="14" customFormat="1">
      <c r="A332" s="14"/>
      <c r="B332" s="241"/>
      <c r="C332" s="242"/>
      <c r="D332" s="210" t="s">
        <v>207</v>
      </c>
      <c r="E332" s="243" t="s">
        <v>19</v>
      </c>
      <c r="F332" s="244" t="s">
        <v>210</v>
      </c>
      <c r="G332" s="242"/>
      <c r="H332" s="245">
        <v>1.1599999999999999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1" t="s">
        <v>207</v>
      </c>
      <c r="AU332" s="251" t="s">
        <v>85</v>
      </c>
      <c r="AV332" s="14" t="s">
        <v>127</v>
      </c>
      <c r="AW332" s="14" t="s">
        <v>37</v>
      </c>
      <c r="AX332" s="14" t="s">
        <v>83</v>
      </c>
      <c r="AY332" s="251" t="s">
        <v>122</v>
      </c>
    </row>
    <row r="333" s="2" customFormat="1" ht="16.5" customHeight="1">
      <c r="A333" s="39"/>
      <c r="B333" s="40"/>
      <c r="C333" s="197" t="s">
        <v>723</v>
      </c>
      <c r="D333" s="197" t="s">
        <v>123</v>
      </c>
      <c r="E333" s="198" t="s">
        <v>724</v>
      </c>
      <c r="F333" s="199" t="s">
        <v>725</v>
      </c>
      <c r="G333" s="200" t="s">
        <v>343</v>
      </c>
      <c r="H333" s="201">
        <v>1</v>
      </c>
      <c r="I333" s="202"/>
      <c r="J333" s="203">
        <f>ROUND(I333*H333,2)</f>
        <v>0</v>
      </c>
      <c r="K333" s="199" t="s">
        <v>19</v>
      </c>
      <c r="L333" s="45"/>
      <c r="M333" s="204" t="s">
        <v>19</v>
      </c>
      <c r="N333" s="205" t="s">
        <v>46</v>
      </c>
      <c r="O333" s="85"/>
      <c r="P333" s="206">
        <f>O333*H333</f>
        <v>0</v>
      </c>
      <c r="Q333" s="206">
        <v>0</v>
      </c>
      <c r="R333" s="206">
        <f>Q333*H333</f>
        <v>0</v>
      </c>
      <c r="S333" s="206">
        <v>0</v>
      </c>
      <c r="T333" s="20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08" t="s">
        <v>127</v>
      </c>
      <c r="AT333" s="208" t="s">
        <v>123</v>
      </c>
      <c r="AU333" s="208" t="s">
        <v>85</v>
      </c>
      <c r="AY333" s="18" t="s">
        <v>122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18" t="s">
        <v>83</v>
      </c>
      <c r="BK333" s="209">
        <f>ROUND(I333*H333,2)</f>
        <v>0</v>
      </c>
      <c r="BL333" s="18" t="s">
        <v>127</v>
      </c>
      <c r="BM333" s="208" t="s">
        <v>726</v>
      </c>
    </row>
    <row r="334" s="2" customFormat="1">
      <c r="A334" s="39"/>
      <c r="B334" s="40"/>
      <c r="C334" s="41"/>
      <c r="D334" s="210" t="s">
        <v>129</v>
      </c>
      <c r="E334" s="41"/>
      <c r="F334" s="211" t="s">
        <v>727</v>
      </c>
      <c r="G334" s="41"/>
      <c r="H334" s="41"/>
      <c r="I334" s="212"/>
      <c r="J334" s="41"/>
      <c r="K334" s="41"/>
      <c r="L334" s="45"/>
      <c r="M334" s="213"/>
      <c r="N334" s="214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129</v>
      </c>
      <c r="AU334" s="18" t="s">
        <v>85</v>
      </c>
    </row>
    <row r="335" s="11" customFormat="1" ht="22.8" customHeight="1">
      <c r="A335" s="11"/>
      <c r="B335" s="183"/>
      <c r="C335" s="184"/>
      <c r="D335" s="185" t="s">
        <v>74</v>
      </c>
      <c r="E335" s="226" t="s">
        <v>163</v>
      </c>
      <c r="F335" s="226" t="s">
        <v>728</v>
      </c>
      <c r="G335" s="184"/>
      <c r="H335" s="184"/>
      <c r="I335" s="187"/>
      <c r="J335" s="227">
        <f>BK335</f>
        <v>0</v>
      </c>
      <c r="K335" s="184"/>
      <c r="L335" s="189"/>
      <c r="M335" s="190"/>
      <c r="N335" s="191"/>
      <c r="O335" s="191"/>
      <c r="P335" s="192">
        <f>SUM(P336:P340)</f>
        <v>0</v>
      </c>
      <c r="Q335" s="191"/>
      <c r="R335" s="192">
        <f>SUM(R336:R340)</f>
        <v>0</v>
      </c>
      <c r="S335" s="191"/>
      <c r="T335" s="193">
        <f>SUM(T336:T340)</f>
        <v>0</v>
      </c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R335" s="194" t="s">
        <v>83</v>
      </c>
      <c r="AT335" s="195" t="s">
        <v>74</v>
      </c>
      <c r="AU335" s="195" t="s">
        <v>83</v>
      </c>
      <c r="AY335" s="194" t="s">
        <v>122</v>
      </c>
      <c r="BK335" s="196">
        <f>SUM(BK336:BK340)</f>
        <v>0</v>
      </c>
    </row>
    <row r="336" s="2" customFormat="1" ht="24.15" customHeight="1">
      <c r="A336" s="39"/>
      <c r="B336" s="40"/>
      <c r="C336" s="197" t="s">
        <v>729</v>
      </c>
      <c r="D336" s="197" t="s">
        <v>123</v>
      </c>
      <c r="E336" s="198" t="s">
        <v>730</v>
      </c>
      <c r="F336" s="199" t="s">
        <v>731</v>
      </c>
      <c r="G336" s="200" t="s">
        <v>126</v>
      </c>
      <c r="H336" s="201">
        <v>1</v>
      </c>
      <c r="I336" s="202"/>
      <c r="J336" s="203">
        <f>ROUND(I336*H336,2)</f>
        <v>0</v>
      </c>
      <c r="K336" s="199" t="s">
        <v>19</v>
      </c>
      <c r="L336" s="45"/>
      <c r="M336" s="204" t="s">
        <v>19</v>
      </c>
      <c r="N336" s="205" t="s">
        <v>46</v>
      </c>
      <c r="O336" s="85"/>
      <c r="P336" s="206">
        <f>O336*H336</f>
        <v>0</v>
      </c>
      <c r="Q336" s="206">
        <v>0</v>
      </c>
      <c r="R336" s="206">
        <f>Q336*H336</f>
        <v>0</v>
      </c>
      <c r="S336" s="206">
        <v>0</v>
      </c>
      <c r="T336" s="20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08" t="s">
        <v>127</v>
      </c>
      <c r="AT336" s="208" t="s">
        <v>123</v>
      </c>
      <c r="AU336" s="208" t="s">
        <v>85</v>
      </c>
      <c r="AY336" s="18" t="s">
        <v>122</v>
      </c>
      <c r="BE336" s="209">
        <f>IF(N336="základní",J336,0)</f>
        <v>0</v>
      </c>
      <c r="BF336" s="209">
        <f>IF(N336="snížená",J336,0)</f>
        <v>0</v>
      </c>
      <c r="BG336" s="209">
        <f>IF(N336="zákl. přenesená",J336,0)</f>
        <v>0</v>
      </c>
      <c r="BH336" s="209">
        <f>IF(N336="sníž. přenesená",J336,0)</f>
        <v>0</v>
      </c>
      <c r="BI336" s="209">
        <f>IF(N336="nulová",J336,0)</f>
        <v>0</v>
      </c>
      <c r="BJ336" s="18" t="s">
        <v>83</v>
      </c>
      <c r="BK336" s="209">
        <f>ROUND(I336*H336,2)</f>
        <v>0</v>
      </c>
      <c r="BL336" s="18" t="s">
        <v>127</v>
      </c>
      <c r="BM336" s="208" t="s">
        <v>732</v>
      </c>
    </row>
    <row r="337" s="2" customFormat="1">
      <c r="A337" s="39"/>
      <c r="B337" s="40"/>
      <c r="C337" s="41"/>
      <c r="D337" s="210" t="s">
        <v>129</v>
      </c>
      <c r="E337" s="41"/>
      <c r="F337" s="211" t="s">
        <v>733</v>
      </c>
      <c r="G337" s="41"/>
      <c r="H337" s="41"/>
      <c r="I337" s="212"/>
      <c r="J337" s="41"/>
      <c r="K337" s="41"/>
      <c r="L337" s="45"/>
      <c r="M337" s="213"/>
      <c r="N337" s="214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129</v>
      </c>
      <c r="AU337" s="18" t="s">
        <v>85</v>
      </c>
    </row>
    <row r="338" s="2" customFormat="1" ht="16.5" customHeight="1">
      <c r="A338" s="39"/>
      <c r="B338" s="40"/>
      <c r="C338" s="197" t="s">
        <v>734</v>
      </c>
      <c r="D338" s="197" t="s">
        <v>123</v>
      </c>
      <c r="E338" s="198" t="s">
        <v>735</v>
      </c>
      <c r="F338" s="199" t="s">
        <v>736</v>
      </c>
      <c r="G338" s="200" t="s">
        <v>343</v>
      </c>
      <c r="H338" s="201">
        <v>1</v>
      </c>
      <c r="I338" s="202"/>
      <c r="J338" s="203">
        <f>ROUND(I338*H338,2)</f>
        <v>0</v>
      </c>
      <c r="K338" s="199" t="s">
        <v>19</v>
      </c>
      <c r="L338" s="45"/>
      <c r="M338" s="204" t="s">
        <v>19</v>
      </c>
      <c r="N338" s="205" t="s">
        <v>46</v>
      </c>
      <c r="O338" s="85"/>
      <c r="P338" s="206">
        <f>O338*H338</f>
        <v>0</v>
      </c>
      <c r="Q338" s="206">
        <v>0</v>
      </c>
      <c r="R338" s="206">
        <f>Q338*H338</f>
        <v>0</v>
      </c>
      <c r="S338" s="206">
        <v>0</v>
      </c>
      <c r="T338" s="207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08" t="s">
        <v>127</v>
      </c>
      <c r="AT338" s="208" t="s">
        <v>123</v>
      </c>
      <c r="AU338" s="208" t="s">
        <v>85</v>
      </c>
      <c r="AY338" s="18" t="s">
        <v>122</v>
      </c>
      <c r="BE338" s="209">
        <f>IF(N338="základní",J338,0)</f>
        <v>0</v>
      </c>
      <c r="BF338" s="209">
        <f>IF(N338="snížená",J338,0)</f>
        <v>0</v>
      </c>
      <c r="BG338" s="209">
        <f>IF(N338="zákl. přenesená",J338,0)</f>
        <v>0</v>
      </c>
      <c r="BH338" s="209">
        <f>IF(N338="sníž. přenesená",J338,0)</f>
        <v>0</v>
      </c>
      <c r="BI338" s="209">
        <f>IF(N338="nulová",J338,0)</f>
        <v>0</v>
      </c>
      <c r="BJ338" s="18" t="s">
        <v>83</v>
      </c>
      <c r="BK338" s="209">
        <f>ROUND(I338*H338,2)</f>
        <v>0</v>
      </c>
      <c r="BL338" s="18" t="s">
        <v>127</v>
      </c>
      <c r="BM338" s="208" t="s">
        <v>737</v>
      </c>
    </row>
    <row r="339" s="2" customFormat="1">
      <c r="A339" s="39"/>
      <c r="B339" s="40"/>
      <c r="C339" s="41"/>
      <c r="D339" s="210" t="s">
        <v>129</v>
      </c>
      <c r="E339" s="41"/>
      <c r="F339" s="211" t="s">
        <v>738</v>
      </c>
      <c r="G339" s="41"/>
      <c r="H339" s="41"/>
      <c r="I339" s="212"/>
      <c r="J339" s="41"/>
      <c r="K339" s="41"/>
      <c r="L339" s="45"/>
      <c r="M339" s="213"/>
      <c r="N339" s="214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129</v>
      </c>
      <c r="AU339" s="18" t="s">
        <v>85</v>
      </c>
    </row>
    <row r="340" s="2" customFormat="1" ht="49.05" customHeight="1">
      <c r="A340" s="39"/>
      <c r="B340" s="40"/>
      <c r="C340" s="197" t="s">
        <v>739</v>
      </c>
      <c r="D340" s="197" t="s">
        <v>123</v>
      </c>
      <c r="E340" s="198" t="s">
        <v>740</v>
      </c>
      <c r="F340" s="199" t="s">
        <v>741</v>
      </c>
      <c r="G340" s="200" t="s">
        <v>742</v>
      </c>
      <c r="H340" s="201">
        <v>1</v>
      </c>
      <c r="I340" s="202"/>
      <c r="J340" s="203">
        <f>ROUND(I340*H340,2)</f>
        <v>0</v>
      </c>
      <c r="K340" s="199" t="s">
        <v>19</v>
      </c>
      <c r="L340" s="45"/>
      <c r="M340" s="204" t="s">
        <v>19</v>
      </c>
      <c r="N340" s="205" t="s">
        <v>46</v>
      </c>
      <c r="O340" s="85"/>
      <c r="P340" s="206">
        <f>O340*H340</f>
        <v>0</v>
      </c>
      <c r="Q340" s="206">
        <v>0</v>
      </c>
      <c r="R340" s="206">
        <f>Q340*H340</f>
        <v>0</v>
      </c>
      <c r="S340" s="206">
        <v>0</v>
      </c>
      <c r="T340" s="20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08" t="s">
        <v>127</v>
      </c>
      <c r="AT340" s="208" t="s">
        <v>123</v>
      </c>
      <c r="AU340" s="208" t="s">
        <v>85</v>
      </c>
      <c r="AY340" s="18" t="s">
        <v>122</v>
      </c>
      <c r="BE340" s="209">
        <f>IF(N340="základní",J340,0)</f>
        <v>0</v>
      </c>
      <c r="BF340" s="209">
        <f>IF(N340="snížená",J340,0)</f>
        <v>0</v>
      </c>
      <c r="BG340" s="209">
        <f>IF(N340="zákl. přenesená",J340,0)</f>
        <v>0</v>
      </c>
      <c r="BH340" s="209">
        <f>IF(N340="sníž. přenesená",J340,0)</f>
        <v>0</v>
      </c>
      <c r="BI340" s="209">
        <f>IF(N340="nulová",J340,0)</f>
        <v>0</v>
      </c>
      <c r="BJ340" s="18" t="s">
        <v>83</v>
      </c>
      <c r="BK340" s="209">
        <f>ROUND(I340*H340,2)</f>
        <v>0</v>
      </c>
      <c r="BL340" s="18" t="s">
        <v>127</v>
      </c>
      <c r="BM340" s="208" t="s">
        <v>743</v>
      </c>
    </row>
    <row r="341" s="11" customFormat="1" ht="22.8" customHeight="1">
      <c r="A341" s="11"/>
      <c r="B341" s="183"/>
      <c r="C341" s="184"/>
      <c r="D341" s="185" t="s">
        <v>74</v>
      </c>
      <c r="E341" s="226" t="s">
        <v>744</v>
      </c>
      <c r="F341" s="226" t="s">
        <v>745</v>
      </c>
      <c r="G341" s="184"/>
      <c r="H341" s="184"/>
      <c r="I341" s="187"/>
      <c r="J341" s="227">
        <f>BK341</f>
        <v>0</v>
      </c>
      <c r="K341" s="184"/>
      <c r="L341" s="189"/>
      <c r="M341" s="190"/>
      <c r="N341" s="191"/>
      <c r="O341" s="191"/>
      <c r="P341" s="192">
        <f>SUM(P342:P350)</f>
        <v>0</v>
      </c>
      <c r="Q341" s="191"/>
      <c r="R341" s="192">
        <f>SUM(R342:R350)</f>
        <v>0</v>
      </c>
      <c r="S341" s="191"/>
      <c r="T341" s="193">
        <f>SUM(T342:T350)</f>
        <v>0</v>
      </c>
      <c r="U341" s="11"/>
      <c r="V341" s="11"/>
      <c r="W341" s="11"/>
      <c r="X341" s="11"/>
      <c r="Y341" s="11"/>
      <c r="Z341" s="11"/>
      <c r="AA341" s="11"/>
      <c r="AB341" s="11"/>
      <c r="AC341" s="11"/>
      <c r="AD341" s="11"/>
      <c r="AE341" s="11"/>
      <c r="AR341" s="194" t="s">
        <v>83</v>
      </c>
      <c r="AT341" s="195" t="s">
        <v>74</v>
      </c>
      <c r="AU341" s="195" t="s">
        <v>83</v>
      </c>
      <c r="AY341" s="194" t="s">
        <v>122</v>
      </c>
      <c r="BK341" s="196">
        <f>SUM(BK342:BK350)</f>
        <v>0</v>
      </c>
    </row>
    <row r="342" s="2" customFormat="1" ht="37.8" customHeight="1">
      <c r="A342" s="39"/>
      <c r="B342" s="40"/>
      <c r="C342" s="197" t="s">
        <v>746</v>
      </c>
      <c r="D342" s="197" t="s">
        <v>123</v>
      </c>
      <c r="E342" s="198" t="s">
        <v>747</v>
      </c>
      <c r="F342" s="199" t="s">
        <v>748</v>
      </c>
      <c r="G342" s="200" t="s">
        <v>274</v>
      </c>
      <c r="H342" s="201">
        <v>163.79499999999999</v>
      </c>
      <c r="I342" s="202"/>
      <c r="J342" s="203">
        <f>ROUND(I342*H342,2)</f>
        <v>0</v>
      </c>
      <c r="K342" s="199" t="s">
        <v>203</v>
      </c>
      <c r="L342" s="45"/>
      <c r="M342" s="204" t="s">
        <v>19</v>
      </c>
      <c r="N342" s="205" t="s">
        <v>46</v>
      </c>
      <c r="O342" s="85"/>
      <c r="P342" s="206">
        <f>O342*H342</f>
        <v>0</v>
      </c>
      <c r="Q342" s="206">
        <v>0</v>
      </c>
      <c r="R342" s="206">
        <f>Q342*H342</f>
        <v>0</v>
      </c>
      <c r="S342" s="206">
        <v>0</v>
      </c>
      <c r="T342" s="207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08" t="s">
        <v>127</v>
      </c>
      <c r="AT342" s="208" t="s">
        <v>123</v>
      </c>
      <c r="AU342" s="208" t="s">
        <v>85</v>
      </c>
      <c r="AY342" s="18" t="s">
        <v>122</v>
      </c>
      <c r="BE342" s="209">
        <f>IF(N342="základní",J342,0)</f>
        <v>0</v>
      </c>
      <c r="BF342" s="209">
        <f>IF(N342="snížená",J342,0)</f>
        <v>0</v>
      </c>
      <c r="BG342" s="209">
        <f>IF(N342="zákl. přenesená",J342,0)</f>
        <v>0</v>
      </c>
      <c r="BH342" s="209">
        <f>IF(N342="sníž. přenesená",J342,0)</f>
        <v>0</v>
      </c>
      <c r="BI342" s="209">
        <f>IF(N342="nulová",J342,0)</f>
        <v>0</v>
      </c>
      <c r="BJ342" s="18" t="s">
        <v>83</v>
      </c>
      <c r="BK342" s="209">
        <f>ROUND(I342*H342,2)</f>
        <v>0</v>
      </c>
      <c r="BL342" s="18" t="s">
        <v>127</v>
      </c>
      <c r="BM342" s="208" t="s">
        <v>749</v>
      </c>
    </row>
    <row r="343" s="2" customFormat="1">
      <c r="A343" s="39"/>
      <c r="B343" s="40"/>
      <c r="C343" s="41"/>
      <c r="D343" s="228" t="s">
        <v>205</v>
      </c>
      <c r="E343" s="41"/>
      <c r="F343" s="229" t="s">
        <v>750</v>
      </c>
      <c r="G343" s="41"/>
      <c r="H343" s="41"/>
      <c r="I343" s="212"/>
      <c r="J343" s="41"/>
      <c r="K343" s="41"/>
      <c r="L343" s="45"/>
      <c r="M343" s="213"/>
      <c r="N343" s="214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205</v>
      </c>
      <c r="AU343" s="18" t="s">
        <v>85</v>
      </c>
    </row>
    <row r="344" s="2" customFormat="1" ht="44.25" customHeight="1">
      <c r="A344" s="39"/>
      <c r="B344" s="40"/>
      <c r="C344" s="197" t="s">
        <v>751</v>
      </c>
      <c r="D344" s="197" t="s">
        <v>123</v>
      </c>
      <c r="E344" s="198" t="s">
        <v>752</v>
      </c>
      <c r="F344" s="199" t="s">
        <v>753</v>
      </c>
      <c r="G344" s="200" t="s">
        <v>274</v>
      </c>
      <c r="H344" s="201">
        <v>2293.1300000000001</v>
      </c>
      <c r="I344" s="202"/>
      <c r="J344" s="203">
        <f>ROUND(I344*H344,2)</f>
        <v>0</v>
      </c>
      <c r="K344" s="199" t="s">
        <v>203</v>
      </c>
      <c r="L344" s="45"/>
      <c r="M344" s="204" t="s">
        <v>19</v>
      </c>
      <c r="N344" s="205" t="s">
        <v>46</v>
      </c>
      <c r="O344" s="85"/>
      <c r="P344" s="206">
        <f>O344*H344</f>
        <v>0</v>
      </c>
      <c r="Q344" s="206">
        <v>0</v>
      </c>
      <c r="R344" s="206">
        <f>Q344*H344</f>
        <v>0</v>
      </c>
      <c r="S344" s="206">
        <v>0</v>
      </c>
      <c r="T344" s="207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08" t="s">
        <v>127</v>
      </c>
      <c r="AT344" s="208" t="s">
        <v>123</v>
      </c>
      <c r="AU344" s="208" t="s">
        <v>85</v>
      </c>
      <c r="AY344" s="18" t="s">
        <v>122</v>
      </c>
      <c r="BE344" s="209">
        <f>IF(N344="základní",J344,0)</f>
        <v>0</v>
      </c>
      <c r="BF344" s="209">
        <f>IF(N344="snížená",J344,0)</f>
        <v>0</v>
      </c>
      <c r="BG344" s="209">
        <f>IF(N344="zákl. přenesená",J344,0)</f>
        <v>0</v>
      </c>
      <c r="BH344" s="209">
        <f>IF(N344="sníž. přenesená",J344,0)</f>
        <v>0</v>
      </c>
      <c r="BI344" s="209">
        <f>IF(N344="nulová",J344,0)</f>
        <v>0</v>
      </c>
      <c r="BJ344" s="18" t="s">
        <v>83</v>
      </c>
      <c r="BK344" s="209">
        <f>ROUND(I344*H344,2)</f>
        <v>0</v>
      </c>
      <c r="BL344" s="18" t="s">
        <v>127</v>
      </c>
      <c r="BM344" s="208" t="s">
        <v>754</v>
      </c>
    </row>
    <row r="345" s="2" customFormat="1">
      <c r="A345" s="39"/>
      <c r="B345" s="40"/>
      <c r="C345" s="41"/>
      <c r="D345" s="228" t="s">
        <v>205</v>
      </c>
      <c r="E345" s="41"/>
      <c r="F345" s="229" t="s">
        <v>755</v>
      </c>
      <c r="G345" s="41"/>
      <c r="H345" s="41"/>
      <c r="I345" s="212"/>
      <c r="J345" s="41"/>
      <c r="K345" s="41"/>
      <c r="L345" s="45"/>
      <c r="M345" s="213"/>
      <c r="N345" s="214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205</v>
      </c>
      <c r="AU345" s="18" t="s">
        <v>85</v>
      </c>
    </row>
    <row r="346" s="13" customFormat="1">
      <c r="A346" s="13"/>
      <c r="B346" s="230"/>
      <c r="C346" s="231"/>
      <c r="D346" s="210" t="s">
        <v>207</v>
      </c>
      <c r="E346" s="232" t="s">
        <v>19</v>
      </c>
      <c r="F346" s="233" t="s">
        <v>756</v>
      </c>
      <c r="G346" s="231"/>
      <c r="H346" s="234">
        <v>2293.1300000000001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0" t="s">
        <v>207</v>
      </c>
      <c r="AU346" s="240" t="s">
        <v>85</v>
      </c>
      <c r="AV346" s="13" t="s">
        <v>85</v>
      </c>
      <c r="AW346" s="13" t="s">
        <v>37</v>
      </c>
      <c r="AX346" s="13" t="s">
        <v>83</v>
      </c>
      <c r="AY346" s="240" t="s">
        <v>122</v>
      </c>
    </row>
    <row r="347" s="2" customFormat="1" ht="55.5" customHeight="1">
      <c r="A347" s="39"/>
      <c r="B347" s="40"/>
      <c r="C347" s="197" t="s">
        <v>757</v>
      </c>
      <c r="D347" s="197" t="s">
        <v>123</v>
      </c>
      <c r="E347" s="198" t="s">
        <v>758</v>
      </c>
      <c r="F347" s="199" t="s">
        <v>759</v>
      </c>
      <c r="G347" s="200" t="s">
        <v>274</v>
      </c>
      <c r="H347" s="201">
        <v>163.79499999999999</v>
      </c>
      <c r="I347" s="202"/>
      <c r="J347" s="203">
        <f>ROUND(I347*H347,2)</f>
        <v>0</v>
      </c>
      <c r="K347" s="199" t="s">
        <v>203</v>
      </c>
      <c r="L347" s="45"/>
      <c r="M347" s="204" t="s">
        <v>19</v>
      </c>
      <c r="N347" s="205" t="s">
        <v>46</v>
      </c>
      <c r="O347" s="85"/>
      <c r="P347" s="206">
        <f>O347*H347</f>
        <v>0</v>
      </c>
      <c r="Q347" s="206">
        <v>0</v>
      </c>
      <c r="R347" s="206">
        <f>Q347*H347</f>
        <v>0</v>
      </c>
      <c r="S347" s="206">
        <v>0</v>
      </c>
      <c r="T347" s="207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08" t="s">
        <v>127</v>
      </c>
      <c r="AT347" s="208" t="s">
        <v>123</v>
      </c>
      <c r="AU347" s="208" t="s">
        <v>85</v>
      </c>
      <c r="AY347" s="18" t="s">
        <v>122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18" t="s">
        <v>83</v>
      </c>
      <c r="BK347" s="209">
        <f>ROUND(I347*H347,2)</f>
        <v>0</v>
      </c>
      <c r="BL347" s="18" t="s">
        <v>127</v>
      </c>
      <c r="BM347" s="208" t="s">
        <v>760</v>
      </c>
    </row>
    <row r="348" s="2" customFormat="1">
      <c r="A348" s="39"/>
      <c r="B348" s="40"/>
      <c r="C348" s="41"/>
      <c r="D348" s="228" t="s">
        <v>205</v>
      </c>
      <c r="E348" s="41"/>
      <c r="F348" s="229" t="s">
        <v>761</v>
      </c>
      <c r="G348" s="41"/>
      <c r="H348" s="41"/>
      <c r="I348" s="212"/>
      <c r="J348" s="41"/>
      <c r="K348" s="41"/>
      <c r="L348" s="45"/>
      <c r="M348" s="213"/>
      <c r="N348" s="214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205</v>
      </c>
      <c r="AU348" s="18" t="s">
        <v>85</v>
      </c>
    </row>
    <row r="349" s="2" customFormat="1" ht="44.25" customHeight="1">
      <c r="A349" s="39"/>
      <c r="B349" s="40"/>
      <c r="C349" s="197" t="s">
        <v>762</v>
      </c>
      <c r="D349" s="197" t="s">
        <v>123</v>
      </c>
      <c r="E349" s="198" t="s">
        <v>763</v>
      </c>
      <c r="F349" s="199" t="s">
        <v>764</v>
      </c>
      <c r="G349" s="200" t="s">
        <v>274</v>
      </c>
      <c r="H349" s="201">
        <v>163.79499999999999</v>
      </c>
      <c r="I349" s="202"/>
      <c r="J349" s="203">
        <f>ROUND(I349*H349,2)</f>
        <v>0</v>
      </c>
      <c r="K349" s="199" t="s">
        <v>203</v>
      </c>
      <c r="L349" s="45"/>
      <c r="M349" s="204" t="s">
        <v>19</v>
      </c>
      <c r="N349" s="205" t="s">
        <v>46</v>
      </c>
      <c r="O349" s="85"/>
      <c r="P349" s="206">
        <f>O349*H349</f>
        <v>0</v>
      </c>
      <c r="Q349" s="206">
        <v>0</v>
      </c>
      <c r="R349" s="206">
        <f>Q349*H349</f>
        <v>0</v>
      </c>
      <c r="S349" s="206">
        <v>0</v>
      </c>
      <c r="T349" s="20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08" t="s">
        <v>127</v>
      </c>
      <c r="AT349" s="208" t="s">
        <v>123</v>
      </c>
      <c r="AU349" s="208" t="s">
        <v>85</v>
      </c>
      <c r="AY349" s="18" t="s">
        <v>122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8" t="s">
        <v>83</v>
      </c>
      <c r="BK349" s="209">
        <f>ROUND(I349*H349,2)</f>
        <v>0</v>
      </c>
      <c r="BL349" s="18" t="s">
        <v>127</v>
      </c>
      <c r="BM349" s="208" t="s">
        <v>765</v>
      </c>
    </row>
    <row r="350" s="2" customFormat="1">
      <c r="A350" s="39"/>
      <c r="B350" s="40"/>
      <c r="C350" s="41"/>
      <c r="D350" s="228" t="s">
        <v>205</v>
      </c>
      <c r="E350" s="41"/>
      <c r="F350" s="229" t="s">
        <v>766</v>
      </c>
      <c r="G350" s="41"/>
      <c r="H350" s="41"/>
      <c r="I350" s="212"/>
      <c r="J350" s="41"/>
      <c r="K350" s="41"/>
      <c r="L350" s="45"/>
      <c r="M350" s="213"/>
      <c r="N350" s="214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205</v>
      </c>
      <c r="AU350" s="18" t="s">
        <v>85</v>
      </c>
    </row>
    <row r="351" s="11" customFormat="1" ht="22.8" customHeight="1">
      <c r="A351" s="11"/>
      <c r="B351" s="183"/>
      <c r="C351" s="184"/>
      <c r="D351" s="185" t="s">
        <v>74</v>
      </c>
      <c r="E351" s="226" t="s">
        <v>358</v>
      </c>
      <c r="F351" s="226" t="s">
        <v>359</v>
      </c>
      <c r="G351" s="184"/>
      <c r="H351" s="184"/>
      <c r="I351" s="187"/>
      <c r="J351" s="227">
        <f>BK351</f>
        <v>0</v>
      </c>
      <c r="K351" s="184"/>
      <c r="L351" s="189"/>
      <c r="M351" s="190"/>
      <c r="N351" s="191"/>
      <c r="O351" s="191"/>
      <c r="P351" s="192">
        <f>SUM(P352:P353)</f>
        <v>0</v>
      </c>
      <c r="Q351" s="191"/>
      <c r="R351" s="192">
        <f>SUM(R352:R353)</f>
        <v>0</v>
      </c>
      <c r="S351" s="191"/>
      <c r="T351" s="193">
        <f>SUM(T352:T353)</f>
        <v>0</v>
      </c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R351" s="194" t="s">
        <v>83</v>
      </c>
      <c r="AT351" s="195" t="s">
        <v>74</v>
      </c>
      <c r="AU351" s="195" t="s">
        <v>83</v>
      </c>
      <c r="AY351" s="194" t="s">
        <v>122</v>
      </c>
      <c r="BK351" s="196">
        <f>SUM(BK352:BK353)</f>
        <v>0</v>
      </c>
    </row>
    <row r="352" s="2" customFormat="1" ht="33" customHeight="1">
      <c r="A352" s="39"/>
      <c r="B352" s="40"/>
      <c r="C352" s="197" t="s">
        <v>767</v>
      </c>
      <c r="D352" s="197" t="s">
        <v>123</v>
      </c>
      <c r="E352" s="198" t="s">
        <v>361</v>
      </c>
      <c r="F352" s="199" t="s">
        <v>362</v>
      </c>
      <c r="G352" s="200" t="s">
        <v>274</v>
      </c>
      <c r="H352" s="201">
        <v>84.331000000000003</v>
      </c>
      <c r="I352" s="202"/>
      <c r="J352" s="203">
        <f>ROUND(I352*H352,2)</f>
        <v>0</v>
      </c>
      <c r="K352" s="199" t="s">
        <v>203</v>
      </c>
      <c r="L352" s="45"/>
      <c r="M352" s="204" t="s">
        <v>19</v>
      </c>
      <c r="N352" s="205" t="s">
        <v>46</v>
      </c>
      <c r="O352" s="85"/>
      <c r="P352" s="206">
        <f>O352*H352</f>
        <v>0</v>
      </c>
      <c r="Q352" s="206">
        <v>0</v>
      </c>
      <c r="R352" s="206">
        <f>Q352*H352</f>
        <v>0</v>
      </c>
      <c r="S352" s="206">
        <v>0</v>
      </c>
      <c r="T352" s="20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08" t="s">
        <v>127</v>
      </c>
      <c r="AT352" s="208" t="s">
        <v>123</v>
      </c>
      <c r="AU352" s="208" t="s">
        <v>85</v>
      </c>
      <c r="AY352" s="18" t="s">
        <v>122</v>
      </c>
      <c r="BE352" s="209">
        <f>IF(N352="základní",J352,0)</f>
        <v>0</v>
      </c>
      <c r="BF352" s="209">
        <f>IF(N352="snížená",J352,0)</f>
        <v>0</v>
      </c>
      <c r="BG352" s="209">
        <f>IF(N352="zákl. přenesená",J352,0)</f>
        <v>0</v>
      </c>
      <c r="BH352" s="209">
        <f>IF(N352="sníž. přenesená",J352,0)</f>
        <v>0</v>
      </c>
      <c r="BI352" s="209">
        <f>IF(N352="nulová",J352,0)</f>
        <v>0</v>
      </c>
      <c r="BJ352" s="18" t="s">
        <v>83</v>
      </c>
      <c r="BK352" s="209">
        <f>ROUND(I352*H352,2)</f>
        <v>0</v>
      </c>
      <c r="BL352" s="18" t="s">
        <v>127</v>
      </c>
      <c r="BM352" s="208" t="s">
        <v>768</v>
      </c>
    </row>
    <row r="353" s="2" customFormat="1">
      <c r="A353" s="39"/>
      <c r="B353" s="40"/>
      <c r="C353" s="41"/>
      <c r="D353" s="228" t="s">
        <v>205</v>
      </c>
      <c r="E353" s="41"/>
      <c r="F353" s="229" t="s">
        <v>364</v>
      </c>
      <c r="G353" s="41"/>
      <c r="H353" s="41"/>
      <c r="I353" s="212"/>
      <c r="J353" s="41"/>
      <c r="K353" s="41"/>
      <c r="L353" s="45"/>
      <c r="M353" s="262"/>
      <c r="N353" s="263"/>
      <c r="O353" s="217"/>
      <c r="P353" s="217"/>
      <c r="Q353" s="217"/>
      <c r="R353" s="217"/>
      <c r="S353" s="217"/>
      <c r="T353" s="264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205</v>
      </c>
      <c r="AU353" s="18" t="s">
        <v>85</v>
      </c>
    </row>
    <row r="354" s="2" customFormat="1" ht="6.96" customHeight="1">
      <c r="A354" s="39"/>
      <c r="B354" s="60"/>
      <c r="C354" s="61"/>
      <c r="D354" s="61"/>
      <c r="E354" s="61"/>
      <c r="F354" s="61"/>
      <c r="G354" s="61"/>
      <c r="H354" s="61"/>
      <c r="I354" s="61"/>
      <c r="J354" s="61"/>
      <c r="K354" s="61"/>
      <c r="L354" s="45"/>
      <c r="M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</row>
  </sheetData>
  <sheetProtection sheet="1" autoFilter="0" formatColumns="0" formatRows="0" objects="1" scenarios="1" spinCount="100000" saltValue="Ns24q8qLIbSY5FWDvZtFxk8PS5UR/q7l9X+0w3CvjLCU4DJYI6aWygTzoUTQtMPQ5nlzTaFNDVBhmiuOLt5t6A==" hashValue="D8kUk/3sUQshbS5qnbQ546bS/Y/KbF4CG/Kmyp/GlvrtVFatUTtKHD9y1EUw8NKbznwtnVR/ah1DSUWiKAzcCg==" algorithmName="SHA-512" password="CC35"/>
  <autoFilter ref="C88:K35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2/113106123"/>
    <hyperlink ref="F97" r:id="rId2" display="https://podminky.urs.cz/item/CS_URS_2023_02/114203103"/>
    <hyperlink ref="F101" r:id="rId3" display="https://podminky.urs.cz/item/CS_URS_2023_02/115001106"/>
    <hyperlink ref="F103" r:id="rId4" display="https://podminky.urs.cz/item/CS_URS_2023_02/115101203"/>
    <hyperlink ref="F105" r:id="rId5" display="https://podminky.urs.cz/item/CS_URS_2023_02/115101303"/>
    <hyperlink ref="F109" r:id="rId6" display="https://podminky.urs.cz/item/CS_URS_2023_02/129951113"/>
    <hyperlink ref="F113" r:id="rId7" display="https://podminky.urs.cz/item/CS_URS_2023_02/129951121"/>
    <hyperlink ref="F119" r:id="rId8" display="https://podminky.urs.cz/item/CS_URS_2023_02/132351103"/>
    <hyperlink ref="F126" r:id="rId9" display="https://podminky.urs.cz/item/CS_URS_2023_02/132551104"/>
    <hyperlink ref="F133" r:id="rId10" display="https://podminky.urs.cz/item/CS_URS_2023_02/162351124"/>
    <hyperlink ref="F137" r:id="rId11" display="https://podminky.urs.cz/item/CS_URS_2023_02/162351144"/>
    <hyperlink ref="F141" r:id="rId12" display="https://podminky.urs.cz/item/CS_URS_2023_02/162751137"/>
    <hyperlink ref="F149" r:id="rId13" display="https://podminky.urs.cz/item/CS_URS_2023_02/162751139"/>
    <hyperlink ref="F159" r:id="rId14" display="https://podminky.urs.cz/item/CS_URS_2023_02/162751157"/>
    <hyperlink ref="F167" r:id="rId15" display="https://podminky.urs.cz/item/CS_URS_2023_02/162751159"/>
    <hyperlink ref="F177" r:id="rId16" display="https://podminky.urs.cz/item/CS_URS_2023_02/167151102"/>
    <hyperlink ref="F181" r:id="rId17" display="https://podminky.urs.cz/item/CS_URS_2023_02/167151103"/>
    <hyperlink ref="F185" r:id="rId18" display="https://podminky.urs.cz/item/CS_URS_2023_02/171151111"/>
    <hyperlink ref="F189" r:id="rId19" display="https://podminky.urs.cz/item/CS_URS_2023_02/171251201"/>
    <hyperlink ref="F205" r:id="rId20" display="https://podminky.urs.cz/item/CS_URS_2023_02/175151101"/>
    <hyperlink ref="F213" r:id="rId21" display="https://podminky.urs.cz/item/CS_URS_2023_02/321321116"/>
    <hyperlink ref="F224" r:id="rId22" display="https://podminky.urs.cz/item/CS_URS_2023_02/321351010"/>
    <hyperlink ref="F233" r:id="rId23" display="https://podminky.urs.cz/item/CS_URS_2023_02/321352010"/>
    <hyperlink ref="F242" r:id="rId24" display="https://podminky.urs.cz/item/CS_URS_2023_02/321366111"/>
    <hyperlink ref="F251" r:id="rId25" display="https://podminky.urs.cz/item/CS_URS_2023_02/321368211"/>
    <hyperlink ref="F262" r:id="rId26" display="https://podminky.urs.cz/item/CS_URS_2023_02/434313115"/>
    <hyperlink ref="F266" r:id="rId27" display="https://podminky.urs.cz/item/CS_URS_2023_02/451317124"/>
    <hyperlink ref="F272" r:id="rId28" display="https://podminky.urs.cz/item/CS_URS_2023_02/452311141"/>
    <hyperlink ref="F281" r:id="rId29" display="https://podminky.urs.cz/item/CS_URS_2023_02/463211158"/>
    <hyperlink ref="F285" r:id="rId30" display="https://podminky.urs.cz/item/CS_URS_2023_02/465511523"/>
    <hyperlink ref="F291" r:id="rId31" display="https://podminky.urs.cz/item/CS_URS_2023_02/564751101"/>
    <hyperlink ref="F295" r:id="rId32" display="https://podminky.urs.cz/item/CS_URS_2023_02/564851011"/>
    <hyperlink ref="F299" r:id="rId33" display="https://podminky.urs.cz/item/CS_URS_2023_02/596211110"/>
    <hyperlink ref="F304" r:id="rId34" display="https://podminky.urs.cz/item/CS_URS_2023_02/871313121"/>
    <hyperlink ref="F309" r:id="rId35" display="https://podminky.urs.cz/item/CS_URS_2023_02/871373121"/>
    <hyperlink ref="F314" r:id="rId36" display="https://podminky.urs.cz/item/CS_URS_2023_02/894812111"/>
    <hyperlink ref="F318" r:id="rId37" display="https://podminky.urs.cz/item/CS_URS_2023_02/894812131"/>
    <hyperlink ref="F322" r:id="rId38" display="https://podminky.urs.cz/item/CS_URS_2023_02/894812155"/>
    <hyperlink ref="F326" r:id="rId39" display="https://podminky.urs.cz/item/CS_URS_2023_02/899633171"/>
    <hyperlink ref="F330" r:id="rId40" display="https://podminky.urs.cz/item/CS_URS_2023_02/899643111"/>
    <hyperlink ref="F343" r:id="rId41" display="https://podminky.urs.cz/item/CS_URS_2023_02/997002511"/>
    <hyperlink ref="F345" r:id="rId42" display="https://podminky.urs.cz/item/CS_URS_2023_02/997002519"/>
    <hyperlink ref="F348" r:id="rId43" display="https://podminky.urs.cz/item/CS_URS_2023_02/997013869"/>
    <hyperlink ref="F350" r:id="rId44" display="https://podminky.urs.cz/item/CS_URS_2023_02/997013873"/>
    <hyperlink ref="F353" r:id="rId45" display="https://podminky.urs.cz/item/CS_URS_2023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Bělá, ř.km 6,975 - 7,140, Boskovice, oprava koryta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769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31. 10. 2023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29</v>
      </c>
      <c r="J24" s="137" t="s">
        <v>36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ROUND((SUM(BE85:BE237)),  2)</f>
        <v>0</v>
      </c>
      <c r="G33" s="39"/>
      <c r="H33" s="39"/>
      <c r="I33" s="149">
        <v>0.20999999999999999</v>
      </c>
      <c r="J33" s="148">
        <f>ROUND(((SUM(BE85:BE237))*I33),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ROUND((SUM(BF85:BF237)),  2)</f>
        <v>0</v>
      </c>
      <c r="G34" s="39"/>
      <c r="H34" s="39"/>
      <c r="I34" s="149">
        <v>0.14999999999999999</v>
      </c>
      <c r="J34" s="148">
        <f>ROUND(((SUM(BF85:BF237))*I34),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ROUND((SUM(BG85:BG237)),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ROUND((SUM(BH85:BH237)),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ROUND((SUM(BI85:BI237)),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Bělá, ř.km 6,975 - 7,140, Boskovice, oprava koryta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SO 04 - U3 km 0,1027 - 0,1513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Boskovice</v>
      </c>
      <c r="G52" s="41"/>
      <c r="H52" s="41"/>
      <c r="I52" s="33" t="s">
        <v>23</v>
      </c>
      <c r="J52" s="73" t="str">
        <f>IF(J12="","",J12)</f>
        <v>31. 10. 2023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Povodí Moravy, s.p.</v>
      </c>
      <c r="G54" s="41"/>
      <c r="H54" s="41"/>
      <c r="I54" s="33" t="s">
        <v>33</v>
      </c>
      <c r="J54" s="37" t="str">
        <f>E21</f>
        <v>Ing. Vít Pučálek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Ing. Vít Pučálek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191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192</v>
      </c>
      <c r="E61" s="223"/>
      <c r="F61" s="223"/>
      <c r="G61" s="223"/>
      <c r="H61" s="223"/>
      <c r="I61" s="223"/>
      <c r="J61" s="224">
        <f>J87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193</v>
      </c>
      <c r="E62" s="223"/>
      <c r="F62" s="223"/>
      <c r="G62" s="223"/>
      <c r="H62" s="223"/>
      <c r="I62" s="223"/>
      <c r="J62" s="224">
        <f>J160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195</v>
      </c>
      <c r="E63" s="223"/>
      <c r="F63" s="223"/>
      <c r="G63" s="223"/>
      <c r="H63" s="223"/>
      <c r="I63" s="223"/>
      <c r="J63" s="224">
        <f>J184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0"/>
      <c r="C64" s="221"/>
      <c r="D64" s="222" t="s">
        <v>496</v>
      </c>
      <c r="E64" s="223"/>
      <c r="F64" s="223"/>
      <c r="G64" s="223"/>
      <c r="H64" s="223"/>
      <c r="I64" s="223"/>
      <c r="J64" s="224">
        <f>J227</f>
        <v>0</v>
      </c>
      <c r="K64" s="221"/>
      <c r="L64" s="225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0"/>
      <c r="C65" s="221"/>
      <c r="D65" s="222" t="s">
        <v>196</v>
      </c>
      <c r="E65" s="223"/>
      <c r="F65" s="223"/>
      <c r="G65" s="223"/>
      <c r="H65" s="223"/>
      <c r="I65" s="223"/>
      <c r="J65" s="224">
        <f>J235</f>
        <v>0</v>
      </c>
      <c r="K65" s="221"/>
      <c r="L65" s="225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Bělá, ř.km 6,975 - 7,140, Boskovice, oprava koryta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99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04 - SO 04 - U3 km 0,1027 - 0,1513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Boskovice</v>
      </c>
      <c r="G79" s="41"/>
      <c r="H79" s="41"/>
      <c r="I79" s="33" t="s">
        <v>23</v>
      </c>
      <c r="J79" s="73" t="str">
        <f>IF(J12="","",J12)</f>
        <v>31. 10. 2023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Povodí Moravy, s.p.</v>
      </c>
      <c r="G81" s="41"/>
      <c r="H81" s="41"/>
      <c r="I81" s="33" t="s">
        <v>33</v>
      </c>
      <c r="J81" s="37" t="str">
        <f>E21</f>
        <v>Ing. Vít Pučálek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31</v>
      </c>
      <c r="D82" s="41"/>
      <c r="E82" s="41"/>
      <c r="F82" s="28" t="str">
        <f>IF(E18="","",E18)</f>
        <v>Vyplň údaj</v>
      </c>
      <c r="G82" s="41"/>
      <c r="H82" s="41"/>
      <c r="I82" s="33" t="s">
        <v>38</v>
      </c>
      <c r="J82" s="37" t="str">
        <f>E24</f>
        <v>Ing. Vít Pučálek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0" customFormat="1" ht="29.28" customHeight="1">
      <c r="A84" s="172"/>
      <c r="B84" s="173"/>
      <c r="C84" s="174" t="s">
        <v>107</v>
      </c>
      <c r="D84" s="175" t="s">
        <v>60</v>
      </c>
      <c r="E84" s="175" t="s">
        <v>56</v>
      </c>
      <c r="F84" s="175" t="s">
        <v>57</v>
      </c>
      <c r="G84" s="175" t="s">
        <v>108</v>
      </c>
      <c r="H84" s="175" t="s">
        <v>109</v>
      </c>
      <c r="I84" s="175" t="s">
        <v>110</v>
      </c>
      <c r="J84" s="175" t="s">
        <v>103</v>
      </c>
      <c r="K84" s="176" t="s">
        <v>111</v>
      </c>
      <c r="L84" s="177"/>
      <c r="M84" s="93" t="s">
        <v>19</v>
      </c>
      <c r="N84" s="94" t="s">
        <v>45</v>
      </c>
      <c r="O84" s="94" t="s">
        <v>112</v>
      </c>
      <c r="P84" s="94" t="s">
        <v>113</v>
      </c>
      <c r="Q84" s="94" t="s">
        <v>114</v>
      </c>
      <c r="R84" s="94" t="s">
        <v>115</v>
      </c>
      <c r="S84" s="94" t="s">
        <v>116</v>
      </c>
      <c r="T84" s="95" t="s">
        <v>117</v>
      </c>
      <c r="U84" s="172"/>
      <c r="V84" s="172"/>
      <c r="W84" s="172"/>
      <c r="X84" s="172"/>
      <c r="Y84" s="172"/>
      <c r="Z84" s="172"/>
      <c r="AA84" s="172"/>
      <c r="AB84" s="172"/>
      <c r="AC84" s="172"/>
      <c r="AD84" s="172"/>
      <c r="AE84" s="172"/>
    </row>
    <row r="85" s="2" customFormat="1" ht="22.8" customHeight="1">
      <c r="A85" s="39"/>
      <c r="B85" s="40"/>
      <c r="C85" s="100" t="s">
        <v>118</v>
      </c>
      <c r="D85" s="41"/>
      <c r="E85" s="41"/>
      <c r="F85" s="41"/>
      <c r="G85" s="41"/>
      <c r="H85" s="41"/>
      <c r="I85" s="41"/>
      <c r="J85" s="178">
        <f>BK85</f>
        <v>0</v>
      </c>
      <c r="K85" s="41"/>
      <c r="L85" s="45"/>
      <c r="M85" s="96"/>
      <c r="N85" s="179"/>
      <c r="O85" s="97"/>
      <c r="P85" s="180">
        <f>P86</f>
        <v>0</v>
      </c>
      <c r="Q85" s="97"/>
      <c r="R85" s="180">
        <f>R86</f>
        <v>457.29886224999996</v>
      </c>
      <c r="S85" s="97"/>
      <c r="T85" s="181">
        <f>T86</f>
        <v>221.18469999999999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74</v>
      </c>
      <c r="AU85" s="18" t="s">
        <v>104</v>
      </c>
      <c r="BK85" s="182">
        <f>BK86</f>
        <v>0</v>
      </c>
    </row>
    <row r="86" s="11" customFormat="1" ht="25.92" customHeight="1">
      <c r="A86" s="11"/>
      <c r="B86" s="183"/>
      <c r="C86" s="184"/>
      <c r="D86" s="185" t="s">
        <v>74</v>
      </c>
      <c r="E86" s="186" t="s">
        <v>197</v>
      </c>
      <c r="F86" s="186" t="s">
        <v>198</v>
      </c>
      <c r="G86" s="184"/>
      <c r="H86" s="184"/>
      <c r="I86" s="187"/>
      <c r="J86" s="188">
        <f>BK86</f>
        <v>0</v>
      </c>
      <c r="K86" s="184"/>
      <c r="L86" s="189"/>
      <c r="M86" s="190"/>
      <c r="N86" s="191"/>
      <c r="O86" s="191"/>
      <c r="P86" s="192">
        <f>P87+P160+P184+P227+P235</f>
        <v>0</v>
      </c>
      <c r="Q86" s="191"/>
      <c r="R86" s="192">
        <f>R87+R160+R184+R227+R235</f>
        <v>457.29886224999996</v>
      </c>
      <c r="S86" s="191"/>
      <c r="T86" s="193">
        <f>T87+T160+T184+T227+T235</f>
        <v>221.18469999999999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4" t="s">
        <v>83</v>
      </c>
      <c r="AT86" s="195" t="s">
        <v>74</v>
      </c>
      <c r="AU86" s="195" t="s">
        <v>75</v>
      </c>
      <c r="AY86" s="194" t="s">
        <v>122</v>
      </c>
      <c r="BK86" s="196">
        <f>BK87+BK160+BK184+BK227+BK235</f>
        <v>0</v>
      </c>
    </row>
    <row r="87" s="11" customFormat="1" ht="22.8" customHeight="1">
      <c r="A87" s="11"/>
      <c r="B87" s="183"/>
      <c r="C87" s="184"/>
      <c r="D87" s="185" t="s">
        <v>74</v>
      </c>
      <c r="E87" s="226" t="s">
        <v>83</v>
      </c>
      <c r="F87" s="226" t="s">
        <v>199</v>
      </c>
      <c r="G87" s="184"/>
      <c r="H87" s="184"/>
      <c r="I87" s="187"/>
      <c r="J87" s="227">
        <f>BK87</f>
        <v>0</v>
      </c>
      <c r="K87" s="184"/>
      <c r="L87" s="189"/>
      <c r="M87" s="190"/>
      <c r="N87" s="191"/>
      <c r="O87" s="191"/>
      <c r="P87" s="192">
        <f>SUM(P88:P159)</f>
        <v>0</v>
      </c>
      <c r="Q87" s="191"/>
      <c r="R87" s="192">
        <f>SUM(R88:R159)</f>
        <v>2.9237280000000001</v>
      </c>
      <c r="S87" s="191"/>
      <c r="T87" s="193">
        <f>SUM(T88:T159)</f>
        <v>221.18469999999999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4" t="s">
        <v>83</v>
      </c>
      <c r="AT87" s="195" t="s">
        <v>74</v>
      </c>
      <c r="AU87" s="195" t="s">
        <v>83</v>
      </c>
      <c r="AY87" s="194" t="s">
        <v>122</v>
      </c>
      <c r="BK87" s="196">
        <f>SUM(BK88:BK159)</f>
        <v>0</v>
      </c>
    </row>
    <row r="88" s="2" customFormat="1" ht="49.05" customHeight="1">
      <c r="A88" s="39"/>
      <c r="B88" s="40"/>
      <c r="C88" s="197" t="s">
        <v>83</v>
      </c>
      <c r="D88" s="197" t="s">
        <v>123</v>
      </c>
      <c r="E88" s="198" t="s">
        <v>502</v>
      </c>
      <c r="F88" s="199" t="s">
        <v>503</v>
      </c>
      <c r="G88" s="200" t="s">
        <v>213</v>
      </c>
      <c r="H88" s="201">
        <v>116.413</v>
      </c>
      <c r="I88" s="202"/>
      <c r="J88" s="203">
        <f>ROUND(I88*H88,2)</f>
        <v>0</v>
      </c>
      <c r="K88" s="199" t="s">
        <v>203</v>
      </c>
      <c r="L88" s="45"/>
      <c r="M88" s="204" t="s">
        <v>19</v>
      </c>
      <c r="N88" s="205" t="s">
        <v>46</v>
      </c>
      <c r="O88" s="85"/>
      <c r="P88" s="206">
        <f>O88*H88</f>
        <v>0</v>
      </c>
      <c r="Q88" s="206">
        <v>0</v>
      </c>
      <c r="R88" s="206">
        <f>Q88*H88</f>
        <v>0</v>
      </c>
      <c r="S88" s="206">
        <v>1.8999999999999999</v>
      </c>
      <c r="T88" s="207">
        <f>S88*H88</f>
        <v>221.18469999999999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8" t="s">
        <v>127</v>
      </c>
      <c r="AT88" s="208" t="s">
        <v>123</v>
      </c>
      <c r="AU88" s="208" t="s">
        <v>85</v>
      </c>
      <c r="AY88" s="18" t="s">
        <v>122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8" t="s">
        <v>83</v>
      </c>
      <c r="BK88" s="209">
        <f>ROUND(I88*H88,2)</f>
        <v>0</v>
      </c>
      <c r="BL88" s="18" t="s">
        <v>127</v>
      </c>
      <c r="BM88" s="208" t="s">
        <v>770</v>
      </c>
    </row>
    <row r="89" s="2" customFormat="1">
      <c r="A89" s="39"/>
      <c r="B89" s="40"/>
      <c r="C89" s="41"/>
      <c r="D89" s="228" t="s">
        <v>205</v>
      </c>
      <c r="E89" s="41"/>
      <c r="F89" s="229" t="s">
        <v>505</v>
      </c>
      <c r="G89" s="41"/>
      <c r="H89" s="41"/>
      <c r="I89" s="212"/>
      <c r="J89" s="41"/>
      <c r="K89" s="41"/>
      <c r="L89" s="45"/>
      <c r="M89" s="213"/>
      <c r="N89" s="21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205</v>
      </c>
      <c r="AU89" s="18" t="s">
        <v>85</v>
      </c>
    </row>
    <row r="90" s="13" customFormat="1">
      <c r="A90" s="13"/>
      <c r="B90" s="230"/>
      <c r="C90" s="231"/>
      <c r="D90" s="210" t="s">
        <v>207</v>
      </c>
      <c r="E90" s="232" t="s">
        <v>19</v>
      </c>
      <c r="F90" s="233" t="s">
        <v>771</v>
      </c>
      <c r="G90" s="231"/>
      <c r="H90" s="234">
        <v>73.700000000000003</v>
      </c>
      <c r="I90" s="235"/>
      <c r="J90" s="231"/>
      <c r="K90" s="231"/>
      <c r="L90" s="236"/>
      <c r="M90" s="237"/>
      <c r="N90" s="238"/>
      <c r="O90" s="238"/>
      <c r="P90" s="238"/>
      <c r="Q90" s="238"/>
      <c r="R90" s="238"/>
      <c r="S90" s="238"/>
      <c r="T90" s="23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0" t="s">
        <v>207</v>
      </c>
      <c r="AU90" s="240" t="s">
        <v>85</v>
      </c>
      <c r="AV90" s="13" t="s">
        <v>85</v>
      </c>
      <c r="AW90" s="13" t="s">
        <v>37</v>
      </c>
      <c r="AX90" s="13" t="s">
        <v>75</v>
      </c>
      <c r="AY90" s="240" t="s">
        <v>122</v>
      </c>
    </row>
    <row r="91" s="13" customFormat="1">
      <c r="A91" s="13"/>
      <c r="B91" s="230"/>
      <c r="C91" s="231"/>
      <c r="D91" s="210" t="s">
        <v>207</v>
      </c>
      <c r="E91" s="232" t="s">
        <v>19</v>
      </c>
      <c r="F91" s="233" t="s">
        <v>772</v>
      </c>
      <c r="G91" s="231"/>
      <c r="H91" s="234">
        <v>42.713000000000001</v>
      </c>
      <c r="I91" s="235"/>
      <c r="J91" s="231"/>
      <c r="K91" s="231"/>
      <c r="L91" s="236"/>
      <c r="M91" s="237"/>
      <c r="N91" s="238"/>
      <c r="O91" s="238"/>
      <c r="P91" s="238"/>
      <c r="Q91" s="238"/>
      <c r="R91" s="238"/>
      <c r="S91" s="238"/>
      <c r="T91" s="239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0" t="s">
        <v>207</v>
      </c>
      <c r="AU91" s="240" t="s">
        <v>85</v>
      </c>
      <c r="AV91" s="13" t="s">
        <v>85</v>
      </c>
      <c r="AW91" s="13" t="s">
        <v>37</v>
      </c>
      <c r="AX91" s="13" t="s">
        <v>75</v>
      </c>
      <c r="AY91" s="240" t="s">
        <v>122</v>
      </c>
    </row>
    <row r="92" s="14" customFormat="1">
      <c r="A92" s="14"/>
      <c r="B92" s="241"/>
      <c r="C92" s="242"/>
      <c r="D92" s="210" t="s">
        <v>207</v>
      </c>
      <c r="E92" s="243" t="s">
        <v>19</v>
      </c>
      <c r="F92" s="244" t="s">
        <v>210</v>
      </c>
      <c r="G92" s="242"/>
      <c r="H92" s="245">
        <v>116.413</v>
      </c>
      <c r="I92" s="246"/>
      <c r="J92" s="242"/>
      <c r="K92" s="242"/>
      <c r="L92" s="247"/>
      <c r="M92" s="248"/>
      <c r="N92" s="249"/>
      <c r="O92" s="249"/>
      <c r="P92" s="249"/>
      <c r="Q92" s="249"/>
      <c r="R92" s="249"/>
      <c r="S92" s="249"/>
      <c r="T92" s="250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1" t="s">
        <v>207</v>
      </c>
      <c r="AU92" s="251" t="s">
        <v>85</v>
      </c>
      <c r="AV92" s="14" t="s">
        <v>127</v>
      </c>
      <c r="AW92" s="14" t="s">
        <v>37</v>
      </c>
      <c r="AX92" s="14" t="s">
        <v>83</v>
      </c>
      <c r="AY92" s="251" t="s">
        <v>122</v>
      </c>
    </row>
    <row r="93" s="2" customFormat="1" ht="21.75" customHeight="1">
      <c r="A93" s="39"/>
      <c r="B93" s="40"/>
      <c r="C93" s="197" t="s">
        <v>452</v>
      </c>
      <c r="D93" s="197" t="s">
        <v>123</v>
      </c>
      <c r="E93" s="198" t="s">
        <v>366</v>
      </c>
      <c r="F93" s="199" t="s">
        <v>367</v>
      </c>
      <c r="G93" s="200" t="s">
        <v>349</v>
      </c>
      <c r="H93" s="201">
        <v>48.600000000000001</v>
      </c>
      <c r="I93" s="202"/>
      <c r="J93" s="203">
        <f>ROUND(I93*H93,2)</f>
        <v>0</v>
      </c>
      <c r="K93" s="199" t="s">
        <v>203</v>
      </c>
      <c r="L93" s="45"/>
      <c r="M93" s="204" t="s">
        <v>19</v>
      </c>
      <c r="N93" s="205" t="s">
        <v>46</v>
      </c>
      <c r="O93" s="85"/>
      <c r="P93" s="206">
        <f>O93*H93</f>
        <v>0</v>
      </c>
      <c r="Q93" s="206">
        <v>0.026980000000000001</v>
      </c>
      <c r="R93" s="206">
        <f>Q93*H93</f>
        <v>1.3112280000000001</v>
      </c>
      <c r="S93" s="206">
        <v>0</v>
      </c>
      <c r="T93" s="20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08" t="s">
        <v>127</v>
      </c>
      <c r="AT93" s="208" t="s">
        <v>123</v>
      </c>
      <c r="AU93" s="208" t="s">
        <v>85</v>
      </c>
      <c r="AY93" s="18" t="s">
        <v>122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8" t="s">
        <v>83</v>
      </c>
      <c r="BK93" s="209">
        <f>ROUND(I93*H93,2)</f>
        <v>0</v>
      </c>
      <c r="BL93" s="18" t="s">
        <v>127</v>
      </c>
      <c r="BM93" s="208" t="s">
        <v>773</v>
      </c>
    </row>
    <row r="94" s="2" customFormat="1">
      <c r="A94" s="39"/>
      <c r="B94" s="40"/>
      <c r="C94" s="41"/>
      <c r="D94" s="228" t="s">
        <v>205</v>
      </c>
      <c r="E94" s="41"/>
      <c r="F94" s="229" t="s">
        <v>369</v>
      </c>
      <c r="G94" s="41"/>
      <c r="H94" s="41"/>
      <c r="I94" s="212"/>
      <c r="J94" s="41"/>
      <c r="K94" s="41"/>
      <c r="L94" s="45"/>
      <c r="M94" s="213"/>
      <c r="N94" s="21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205</v>
      </c>
      <c r="AU94" s="18" t="s">
        <v>85</v>
      </c>
    </row>
    <row r="95" s="2" customFormat="1" ht="33" customHeight="1">
      <c r="A95" s="39"/>
      <c r="B95" s="40"/>
      <c r="C95" s="197" t="s">
        <v>711</v>
      </c>
      <c r="D95" s="197" t="s">
        <v>123</v>
      </c>
      <c r="E95" s="198" t="s">
        <v>371</v>
      </c>
      <c r="F95" s="199" t="s">
        <v>372</v>
      </c>
      <c r="G95" s="200" t="s">
        <v>373</v>
      </c>
      <c r="H95" s="201">
        <v>250</v>
      </c>
      <c r="I95" s="202"/>
      <c r="J95" s="203">
        <f>ROUND(I95*H95,2)</f>
        <v>0</v>
      </c>
      <c r="K95" s="199" t="s">
        <v>203</v>
      </c>
      <c r="L95" s="45"/>
      <c r="M95" s="204" t="s">
        <v>19</v>
      </c>
      <c r="N95" s="205" t="s">
        <v>46</v>
      </c>
      <c r="O95" s="85"/>
      <c r="P95" s="206">
        <f>O95*H95</f>
        <v>0</v>
      </c>
      <c r="Q95" s="206">
        <v>5.0000000000000002E-05</v>
      </c>
      <c r="R95" s="206">
        <f>Q95*H95</f>
        <v>0.012500000000000001</v>
      </c>
      <c r="S95" s="206">
        <v>0</v>
      </c>
      <c r="T95" s="20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08" t="s">
        <v>127</v>
      </c>
      <c r="AT95" s="208" t="s">
        <v>123</v>
      </c>
      <c r="AU95" s="208" t="s">
        <v>85</v>
      </c>
      <c r="AY95" s="18" t="s">
        <v>122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8" t="s">
        <v>83</v>
      </c>
      <c r="BK95" s="209">
        <f>ROUND(I95*H95,2)</f>
        <v>0</v>
      </c>
      <c r="BL95" s="18" t="s">
        <v>127</v>
      </c>
      <c r="BM95" s="208" t="s">
        <v>774</v>
      </c>
    </row>
    <row r="96" s="2" customFormat="1">
      <c r="A96" s="39"/>
      <c r="B96" s="40"/>
      <c r="C96" s="41"/>
      <c r="D96" s="228" t="s">
        <v>205</v>
      </c>
      <c r="E96" s="41"/>
      <c r="F96" s="229" t="s">
        <v>375</v>
      </c>
      <c r="G96" s="41"/>
      <c r="H96" s="41"/>
      <c r="I96" s="212"/>
      <c r="J96" s="41"/>
      <c r="K96" s="41"/>
      <c r="L96" s="45"/>
      <c r="M96" s="213"/>
      <c r="N96" s="21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205</v>
      </c>
      <c r="AU96" s="18" t="s">
        <v>85</v>
      </c>
    </row>
    <row r="97" s="2" customFormat="1" ht="37.8" customHeight="1">
      <c r="A97" s="39"/>
      <c r="B97" s="40"/>
      <c r="C97" s="197" t="s">
        <v>717</v>
      </c>
      <c r="D97" s="197" t="s">
        <v>123</v>
      </c>
      <c r="E97" s="198" t="s">
        <v>377</v>
      </c>
      <c r="F97" s="199" t="s">
        <v>378</v>
      </c>
      <c r="G97" s="200" t="s">
        <v>379</v>
      </c>
      <c r="H97" s="201">
        <v>25</v>
      </c>
      <c r="I97" s="202"/>
      <c r="J97" s="203">
        <f>ROUND(I97*H97,2)</f>
        <v>0</v>
      </c>
      <c r="K97" s="199" t="s">
        <v>203</v>
      </c>
      <c r="L97" s="45"/>
      <c r="M97" s="204" t="s">
        <v>19</v>
      </c>
      <c r="N97" s="205" t="s">
        <v>46</v>
      </c>
      <c r="O97" s="85"/>
      <c r="P97" s="206">
        <f>O97*H97</f>
        <v>0</v>
      </c>
      <c r="Q97" s="206">
        <v>0</v>
      </c>
      <c r="R97" s="206">
        <f>Q97*H97</f>
        <v>0</v>
      </c>
      <c r="S97" s="206">
        <v>0</v>
      </c>
      <c r="T97" s="20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8" t="s">
        <v>127</v>
      </c>
      <c r="AT97" s="208" t="s">
        <v>123</v>
      </c>
      <c r="AU97" s="208" t="s">
        <v>85</v>
      </c>
      <c r="AY97" s="18" t="s">
        <v>122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8" t="s">
        <v>83</v>
      </c>
      <c r="BK97" s="209">
        <f>ROUND(I97*H97,2)</f>
        <v>0</v>
      </c>
      <c r="BL97" s="18" t="s">
        <v>127</v>
      </c>
      <c r="BM97" s="208" t="s">
        <v>775</v>
      </c>
    </row>
    <row r="98" s="2" customFormat="1">
      <c r="A98" s="39"/>
      <c r="B98" s="40"/>
      <c r="C98" s="41"/>
      <c r="D98" s="228" t="s">
        <v>205</v>
      </c>
      <c r="E98" s="41"/>
      <c r="F98" s="229" t="s">
        <v>381</v>
      </c>
      <c r="G98" s="41"/>
      <c r="H98" s="41"/>
      <c r="I98" s="212"/>
      <c r="J98" s="41"/>
      <c r="K98" s="41"/>
      <c r="L98" s="45"/>
      <c r="M98" s="213"/>
      <c r="N98" s="21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205</v>
      </c>
      <c r="AU98" s="18" t="s">
        <v>85</v>
      </c>
    </row>
    <row r="99" s="2" customFormat="1" ht="16.5" customHeight="1">
      <c r="A99" s="39"/>
      <c r="B99" s="40"/>
      <c r="C99" s="197" t="s">
        <v>477</v>
      </c>
      <c r="D99" s="197" t="s">
        <v>123</v>
      </c>
      <c r="E99" s="198" t="s">
        <v>382</v>
      </c>
      <c r="F99" s="199" t="s">
        <v>383</v>
      </c>
      <c r="G99" s="200" t="s">
        <v>126</v>
      </c>
      <c r="H99" s="201">
        <v>1</v>
      </c>
      <c r="I99" s="202"/>
      <c r="J99" s="203">
        <f>ROUND(I99*H99,2)</f>
        <v>0</v>
      </c>
      <c r="K99" s="199" t="s">
        <v>19</v>
      </c>
      <c r="L99" s="45"/>
      <c r="M99" s="204" t="s">
        <v>19</v>
      </c>
      <c r="N99" s="205" t="s">
        <v>46</v>
      </c>
      <c r="O99" s="85"/>
      <c r="P99" s="206">
        <f>O99*H99</f>
        <v>0</v>
      </c>
      <c r="Q99" s="206">
        <v>0</v>
      </c>
      <c r="R99" s="206">
        <f>Q99*H99</f>
        <v>0</v>
      </c>
      <c r="S99" s="206">
        <v>0</v>
      </c>
      <c r="T99" s="20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8" t="s">
        <v>127</v>
      </c>
      <c r="AT99" s="208" t="s">
        <v>123</v>
      </c>
      <c r="AU99" s="208" t="s">
        <v>85</v>
      </c>
      <c r="AY99" s="18" t="s">
        <v>122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8" t="s">
        <v>83</v>
      </c>
      <c r="BK99" s="209">
        <f>ROUND(I99*H99,2)</f>
        <v>0</v>
      </c>
      <c r="BL99" s="18" t="s">
        <v>127</v>
      </c>
      <c r="BM99" s="208" t="s">
        <v>776</v>
      </c>
    </row>
    <row r="100" s="2" customFormat="1">
      <c r="A100" s="39"/>
      <c r="B100" s="40"/>
      <c r="C100" s="41"/>
      <c r="D100" s="210" t="s">
        <v>129</v>
      </c>
      <c r="E100" s="41"/>
      <c r="F100" s="211" t="s">
        <v>385</v>
      </c>
      <c r="G100" s="41"/>
      <c r="H100" s="41"/>
      <c r="I100" s="212"/>
      <c r="J100" s="41"/>
      <c r="K100" s="41"/>
      <c r="L100" s="45"/>
      <c r="M100" s="213"/>
      <c r="N100" s="21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85</v>
      </c>
    </row>
    <row r="101" s="2" customFormat="1" ht="16.5" customHeight="1">
      <c r="A101" s="39"/>
      <c r="B101" s="40"/>
      <c r="C101" s="197" t="s">
        <v>415</v>
      </c>
      <c r="D101" s="197" t="s">
        <v>123</v>
      </c>
      <c r="E101" s="198" t="s">
        <v>777</v>
      </c>
      <c r="F101" s="199" t="s">
        <v>778</v>
      </c>
      <c r="G101" s="200" t="s">
        <v>126</v>
      </c>
      <c r="H101" s="201">
        <v>1</v>
      </c>
      <c r="I101" s="202"/>
      <c r="J101" s="203">
        <f>ROUND(I101*H101,2)</f>
        <v>0</v>
      </c>
      <c r="K101" s="199" t="s">
        <v>19</v>
      </c>
      <c r="L101" s="45"/>
      <c r="M101" s="204" t="s">
        <v>19</v>
      </c>
      <c r="N101" s="205" t="s">
        <v>46</v>
      </c>
      <c r="O101" s="85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8" t="s">
        <v>127</v>
      </c>
      <c r="AT101" s="208" t="s">
        <v>123</v>
      </c>
      <c r="AU101" s="208" t="s">
        <v>85</v>
      </c>
      <c r="AY101" s="18" t="s">
        <v>122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8" t="s">
        <v>83</v>
      </c>
      <c r="BK101" s="209">
        <f>ROUND(I101*H101,2)</f>
        <v>0</v>
      </c>
      <c r="BL101" s="18" t="s">
        <v>127</v>
      </c>
      <c r="BM101" s="208" t="s">
        <v>779</v>
      </c>
    </row>
    <row r="102" s="2" customFormat="1">
      <c r="A102" s="39"/>
      <c r="B102" s="40"/>
      <c r="C102" s="41"/>
      <c r="D102" s="210" t="s">
        <v>129</v>
      </c>
      <c r="E102" s="41"/>
      <c r="F102" s="211" t="s">
        <v>780</v>
      </c>
      <c r="G102" s="41"/>
      <c r="H102" s="41"/>
      <c r="I102" s="212"/>
      <c r="J102" s="41"/>
      <c r="K102" s="41"/>
      <c r="L102" s="45"/>
      <c r="M102" s="213"/>
      <c r="N102" s="21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129</v>
      </c>
      <c r="AU102" s="18" t="s">
        <v>85</v>
      </c>
    </row>
    <row r="103" s="2" customFormat="1" ht="44.25" customHeight="1">
      <c r="A103" s="39"/>
      <c r="B103" s="40"/>
      <c r="C103" s="197" t="s">
        <v>121</v>
      </c>
      <c r="D103" s="197" t="s">
        <v>123</v>
      </c>
      <c r="E103" s="198" t="s">
        <v>405</v>
      </c>
      <c r="F103" s="199" t="s">
        <v>406</v>
      </c>
      <c r="G103" s="200" t="s">
        <v>213</v>
      </c>
      <c r="H103" s="201">
        <v>35.862000000000002</v>
      </c>
      <c r="I103" s="202"/>
      <c r="J103" s="203">
        <f>ROUND(I103*H103,2)</f>
        <v>0</v>
      </c>
      <c r="K103" s="199" t="s">
        <v>203</v>
      </c>
      <c r="L103" s="45"/>
      <c r="M103" s="204" t="s">
        <v>19</v>
      </c>
      <c r="N103" s="205" t="s">
        <v>46</v>
      </c>
      <c r="O103" s="85"/>
      <c r="P103" s="206">
        <f>O103*H103</f>
        <v>0</v>
      </c>
      <c r="Q103" s="206">
        <v>0</v>
      </c>
      <c r="R103" s="206">
        <f>Q103*H103</f>
        <v>0</v>
      </c>
      <c r="S103" s="206">
        <v>0</v>
      </c>
      <c r="T103" s="20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8" t="s">
        <v>127</v>
      </c>
      <c r="AT103" s="208" t="s">
        <v>123</v>
      </c>
      <c r="AU103" s="208" t="s">
        <v>85</v>
      </c>
      <c r="AY103" s="18" t="s">
        <v>122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8" t="s">
        <v>83</v>
      </c>
      <c r="BK103" s="209">
        <f>ROUND(I103*H103,2)</f>
        <v>0</v>
      </c>
      <c r="BL103" s="18" t="s">
        <v>127</v>
      </c>
      <c r="BM103" s="208" t="s">
        <v>781</v>
      </c>
    </row>
    <row r="104" s="2" customFormat="1">
      <c r="A104" s="39"/>
      <c r="B104" s="40"/>
      <c r="C104" s="41"/>
      <c r="D104" s="228" t="s">
        <v>205</v>
      </c>
      <c r="E104" s="41"/>
      <c r="F104" s="229" t="s">
        <v>408</v>
      </c>
      <c r="G104" s="41"/>
      <c r="H104" s="41"/>
      <c r="I104" s="212"/>
      <c r="J104" s="41"/>
      <c r="K104" s="41"/>
      <c r="L104" s="45"/>
      <c r="M104" s="213"/>
      <c r="N104" s="21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205</v>
      </c>
      <c r="AU104" s="18" t="s">
        <v>85</v>
      </c>
    </row>
    <row r="105" s="13" customFormat="1">
      <c r="A105" s="13"/>
      <c r="B105" s="230"/>
      <c r="C105" s="231"/>
      <c r="D105" s="210" t="s">
        <v>207</v>
      </c>
      <c r="E105" s="232" t="s">
        <v>19</v>
      </c>
      <c r="F105" s="233" t="s">
        <v>782</v>
      </c>
      <c r="G105" s="231"/>
      <c r="H105" s="234">
        <v>35.862000000000002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207</v>
      </c>
      <c r="AU105" s="240" t="s">
        <v>85</v>
      </c>
      <c r="AV105" s="13" t="s">
        <v>85</v>
      </c>
      <c r="AW105" s="13" t="s">
        <v>37</v>
      </c>
      <c r="AX105" s="13" t="s">
        <v>75</v>
      </c>
      <c r="AY105" s="240" t="s">
        <v>122</v>
      </c>
    </row>
    <row r="106" s="14" customFormat="1">
      <c r="A106" s="14"/>
      <c r="B106" s="241"/>
      <c r="C106" s="242"/>
      <c r="D106" s="210" t="s">
        <v>207</v>
      </c>
      <c r="E106" s="243" t="s">
        <v>19</v>
      </c>
      <c r="F106" s="244" t="s">
        <v>210</v>
      </c>
      <c r="G106" s="242"/>
      <c r="H106" s="245">
        <v>35.862000000000002</v>
      </c>
      <c r="I106" s="246"/>
      <c r="J106" s="242"/>
      <c r="K106" s="242"/>
      <c r="L106" s="247"/>
      <c r="M106" s="248"/>
      <c r="N106" s="249"/>
      <c r="O106" s="249"/>
      <c r="P106" s="249"/>
      <c r="Q106" s="249"/>
      <c r="R106" s="249"/>
      <c r="S106" s="249"/>
      <c r="T106" s="25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1" t="s">
        <v>207</v>
      </c>
      <c r="AU106" s="251" t="s">
        <v>85</v>
      </c>
      <c r="AV106" s="14" t="s">
        <v>127</v>
      </c>
      <c r="AW106" s="14" t="s">
        <v>37</v>
      </c>
      <c r="AX106" s="14" t="s">
        <v>83</v>
      </c>
      <c r="AY106" s="251" t="s">
        <v>122</v>
      </c>
    </row>
    <row r="107" s="2" customFormat="1" ht="44.25" customHeight="1">
      <c r="A107" s="39"/>
      <c r="B107" s="40"/>
      <c r="C107" s="197" t="s">
        <v>148</v>
      </c>
      <c r="D107" s="197" t="s">
        <v>123</v>
      </c>
      <c r="E107" s="198" t="s">
        <v>410</v>
      </c>
      <c r="F107" s="199" t="s">
        <v>411</v>
      </c>
      <c r="G107" s="200" t="s">
        <v>213</v>
      </c>
      <c r="H107" s="201">
        <v>23.908000000000001</v>
      </c>
      <c r="I107" s="202"/>
      <c r="J107" s="203">
        <f>ROUND(I107*H107,2)</f>
        <v>0</v>
      </c>
      <c r="K107" s="199" t="s">
        <v>203</v>
      </c>
      <c r="L107" s="45"/>
      <c r="M107" s="204" t="s">
        <v>19</v>
      </c>
      <c r="N107" s="205" t="s">
        <v>46</v>
      </c>
      <c r="O107" s="85"/>
      <c r="P107" s="206">
        <f>O107*H107</f>
        <v>0</v>
      </c>
      <c r="Q107" s="206">
        <v>0</v>
      </c>
      <c r="R107" s="206">
        <f>Q107*H107</f>
        <v>0</v>
      </c>
      <c r="S107" s="206">
        <v>0</v>
      </c>
      <c r="T107" s="20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8" t="s">
        <v>127</v>
      </c>
      <c r="AT107" s="208" t="s">
        <v>123</v>
      </c>
      <c r="AU107" s="208" t="s">
        <v>85</v>
      </c>
      <c r="AY107" s="18" t="s">
        <v>122</v>
      </c>
      <c r="BE107" s="209">
        <f>IF(N107="základní",J107,0)</f>
        <v>0</v>
      </c>
      <c r="BF107" s="209">
        <f>IF(N107="snížená",J107,0)</f>
        <v>0</v>
      </c>
      <c r="BG107" s="209">
        <f>IF(N107="zákl. přenesená",J107,0)</f>
        <v>0</v>
      </c>
      <c r="BH107" s="209">
        <f>IF(N107="sníž. přenesená",J107,0)</f>
        <v>0</v>
      </c>
      <c r="BI107" s="209">
        <f>IF(N107="nulová",J107,0)</f>
        <v>0</v>
      </c>
      <c r="BJ107" s="18" t="s">
        <v>83</v>
      </c>
      <c r="BK107" s="209">
        <f>ROUND(I107*H107,2)</f>
        <v>0</v>
      </c>
      <c r="BL107" s="18" t="s">
        <v>127</v>
      </c>
      <c r="BM107" s="208" t="s">
        <v>783</v>
      </c>
    </row>
    <row r="108" s="2" customFormat="1">
      <c r="A108" s="39"/>
      <c r="B108" s="40"/>
      <c r="C108" s="41"/>
      <c r="D108" s="228" t="s">
        <v>205</v>
      </c>
      <c r="E108" s="41"/>
      <c r="F108" s="229" t="s">
        <v>413</v>
      </c>
      <c r="G108" s="41"/>
      <c r="H108" s="41"/>
      <c r="I108" s="212"/>
      <c r="J108" s="41"/>
      <c r="K108" s="41"/>
      <c r="L108" s="45"/>
      <c r="M108" s="213"/>
      <c r="N108" s="21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205</v>
      </c>
      <c r="AU108" s="18" t="s">
        <v>85</v>
      </c>
    </row>
    <row r="109" s="13" customFormat="1">
      <c r="A109" s="13"/>
      <c r="B109" s="230"/>
      <c r="C109" s="231"/>
      <c r="D109" s="210" t="s">
        <v>207</v>
      </c>
      <c r="E109" s="232" t="s">
        <v>19</v>
      </c>
      <c r="F109" s="233" t="s">
        <v>784</v>
      </c>
      <c r="G109" s="231"/>
      <c r="H109" s="234">
        <v>23.908000000000001</v>
      </c>
      <c r="I109" s="235"/>
      <c r="J109" s="231"/>
      <c r="K109" s="231"/>
      <c r="L109" s="236"/>
      <c r="M109" s="237"/>
      <c r="N109" s="238"/>
      <c r="O109" s="238"/>
      <c r="P109" s="238"/>
      <c r="Q109" s="238"/>
      <c r="R109" s="238"/>
      <c r="S109" s="238"/>
      <c r="T109" s="23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0" t="s">
        <v>207</v>
      </c>
      <c r="AU109" s="240" t="s">
        <v>85</v>
      </c>
      <c r="AV109" s="13" t="s">
        <v>85</v>
      </c>
      <c r="AW109" s="13" t="s">
        <v>37</v>
      </c>
      <c r="AX109" s="13" t="s">
        <v>75</v>
      </c>
      <c r="AY109" s="240" t="s">
        <v>122</v>
      </c>
    </row>
    <row r="110" s="14" customFormat="1">
      <c r="A110" s="14"/>
      <c r="B110" s="241"/>
      <c r="C110" s="242"/>
      <c r="D110" s="210" t="s">
        <v>207</v>
      </c>
      <c r="E110" s="243" t="s">
        <v>19</v>
      </c>
      <c r="F110" s="244" t="s">
        <v>210</v>
      </c>
      <c r="G110" s="242"/>
      <c r="H110" s="245">
        <v>23.908000000000001</v>
      </c>
      <c r="I110" s="246"/>
      <c r="J110" s="242"/>
      <c r="K110" s="242"/>
      <c r="L110" s="247"/>
      <c r="M110" s="248"/>
      <c r="N110" s="249"/>
      <c r="O110" s="249"/>
      <c r="P110" s="249"/>
      <c r="Q110" s="249"/>
      <c r="R110" s="249"/>
      <c r="S110" s="249"/>
      <c r="T110" s="25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1" t="s">
        <v>207</v>
      </c>
      <c r="AU110" s="251" t="s">
        <v>85</v>
      </c>
      <c r="AV110" s="14" t="s">
        <v>127</v>
      </c>
      <c r="AW110" s="14" t="s">
        <v>37</v>
      </c>
      <c r="AX110" s="14" t="s">
        <v>83</v>
      </c>
      <c r="AY110" s="251" t="s">
        <v>122</v>
      </c>
    </row>
    <row r="111" s="2" customFormat="1" ht="62.7" customHeight="1">
      <c r="A111" s="39"/>
      <c r="B111" s="40"/>
      <c r="C111" s="197" t="s">
        <v>691</v>
      </c>
      <c r="D111" s="197" t="s">
        <v>123</v>
      </c>
      <c r="E111" s="198" t="s">
        <v>442</v>
      </c>
      <c r="F111" s="199" t="s">
        <v>443</v>
      </c>
      <c r="G111" s="200" t="s">
        <v>213</v>
      </c>
      <c r="H111" s="201">
        <v>30</v>
      </c>
      <c r="I111" s="202"/>
      <c r="J111" s="203">
        <f>ROUND(I111*H111,2)</f>
        <v>0</v>
      </c>
      <c r="K111" s="199" t="s">
        <v>203</v>
      </c>
      <c r="L111" s="45"/>
      <c r="M111" s="204" t="s">
        <v>19</v>
      </c>
      <c r="N111" s="205" t="s">
        <v>46</v>
      </c>
      <c r="O111" s="85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8" t="s">
        <v>127</v>
      </c>
      <c r="AT111" s="208" t="s">
        <v>123</v>
      </c>
      <c r="AU111" s="208" t="s">
        <v>85</v>
      </c>
      <c r="AY111" s="18" t="s">
        <v>122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8" t="s">
        <v>83</v>
      </c>
      <c r="BK111" s="209">
        <f>ROUND(I111*H111,2)</f>
        <v>0</v>
      </c>
      <c r="BL111" s="18" t="s">
        <v>127</v>
      </c>
      <c r="BM111" s="208" t="s">
        <v>785</v>
      </c>
    </row>
    <row r="112" s="2" customFormat="1">
      <c r="A112" s="39"/>
      <c r="B112" s="40"/>
      <c r="C112" s="41"/>
      <c r="D112" s="228" t="s">
        <v>205</v>
      </c>
      <c r="E112" s="41"/>
      <c r="F112" s="229" t="s">
        <v>445</v>
      </c>
      <c r="G112" s="41"/>
      <c r="H112" s="41"/>
      <c r="I112" s="212"/>
      <c r="J112" s="41"/>
      <c r="K112" s="41"/>
      <c r="L112" s="45"/>
      <c r="M112" s="213"/>
      <c r="N112" s="21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205</v>
      </c>
      <c r="AU112" s="18" t="s">
        <v>85</v>
      </c>
    </row>
    <row r="113" s="13" customFormat="1">
      <c r="A113" s="13"/>
      <c r="B113" s="230"/>
      <c r="C113" s="231"/>
      <c r="D113" s="210" t="s">
        <v>207</v>
      </c>
      <c r="E113" s="232" t="s">
        <v>19</v>
      </c>
      <c r="F113" s="233" t="s">
        <v>786</v>
      </c>
      <c r="G113" s="231"/>
      <c r="H113" s="234">
        <v>30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0" t="s">
        <v>207</v>
      </c>
      <c r="AU113" s="240" t="s">
        <v>85</v>
      </c>
      <c r="AV113" s="13" t="s">
        <v>85</v>
      </c>
      <c r="AW113" s="13" t="s">
        <v>37</v>
      </c>
      <c r="AX113" s="13" t="s">
        <v>75</v>
      </c>
      <c r="AY113" s="240" t="s">
        <v>122</v>
      </c>
    </row>
    <row r="114" s="14" customFormat="1">
      <c r="A114" s="14"/>
      <c r="B114" s="241"/>
      <c r="C114" s="242"/>
      <c r="D114" s="210" t="s">
        <v>207</v>
      </c>
      <c r="E114" s="243" t="s">
        <v>19</v>
      </c>
      <c r="F114" s="244" t="s">
        <v>210</v>
      </c>
      <c r="G114" s="242"/>
      <c r="H114" s="245">
        <v>30</v>
      </c>
      <c r="I114" s="246"/>
      <c r="J114" s="242"/>
      <c r="K114" s="242"/>
      <c r="L114" s="247"/>
      <c r="M114" s="248"/>
      <c r="N114" s="249"/>
      <c r="O114" s="249"/>
      <c r="P114" s="249"/>
      <c r="Q114" s="249"/>
      <c r="R114" s="249"/>
      <c r="S114" s="249"/>
      <c r="T114" s="25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1" t="s">
        <v>207</v>
      </c>
      <c r="AU114" s="251" t="s">
        <v>85</v>
      </c>
      <c r="AV114" s="14" t="s">
        <v>127</v>
      </c>
      <c r="AW114" s="14" t="s">
        <v>37</v>
      </c>
      <c r="AX114" s="14" t="s">
        <v>83</v>
      </c>
      <c r="AY114" s="251" t="s">
        <v>122</v>
      </c>
    </row>
    <row r="115" s="2" customFormat="1" ht="44.25" customHeight="1">
      <c r="A115" s="39"/>
      <c r="B115" s="40"/>
      <c r="C115" s="197" t="s">
        <v>695</v>
      </c>
      <c r="D115" s="197" t="s">
        <v>123</v>
      </c>
      <c r="E115" s="198" t="s">
        <v>448</v>
      </c>
      <c r="F115" s="199" t="s">
        <v>449</v>
      </c>
      <c r="G115" s="200" t="s">
        <v>213</v>
      </c>
      <c r="H115" s="201">
        <v>15</v>
      </c>
      <c r="I115" s="202"/>
      <c r="J115" s="203">
        <f>ROUND(I115*H115,2)</f>
        <v>0</v>
      </c>
      <c r="K115" s="199" t="s">
        <v>203</v>
      </c>
      <c r="L115" s="45"/>
      <c r="M115" s="204" t="s">
        <v>19</v>
      </c>
      <c r="N115" s="205" t="s">
        <v>46</v>
      </c>
      <c r="O115" s="85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8" t="s">
        <v>127</v>
      </c>
      <c r="AT115" s="208" t="s">
        <v>123</v>
      </c>
      <c r="AU115" s="208" t="s">
        <v>85</v>
      </c>
      <c r="AY115" s="18" t="s">
        <v>122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8" t="s">
        <v>83</v>
      </c>
      <c r="BK115" s="209">
        <f>ROUND(I115*H115,2)</f>
        <v>0</v>
      </c>
      <c r="BL115" s="18" t="s">
        <v>127</v>
      </c>
      <c r="BM115" s="208" t="s">
        <v>787</v>
      </c>
    </row>
    <row r="116" s="2" customFormat="1">
      <c r="A116" s="39"/>
      <c r="B116" s="40"/>
      <c r="C116" s="41"/>
      <c r="D116" s="228" t="s">
        <v>205</v>
      </c>
      <c r="E116" s="41"/>
      <c r="F116" s="229" t="s">
        <v>451</v>
      </c>
      <c r="G116" s="41"/>
      <c r="H116" s="41"/>
      <c r="I116" s="212"/>
      <c r="J116" s="41"/>
      <c r="K116" s="41"/>
      <c r="L116" s="45"/>
      <c r="M116" s="213"/>
      <c r="N116" s="214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205</v>
      </c>
      <c r="AU116" s="18" t="s">
        <v>85</v>
      </c>
    </row>
    <row r="117" s="13" customFormat="1">
      <c r="A117" s="13"/>
      <c r="B117" s="230"/>
      <c r="C117" s="231"/>
      <c r="D117" s="210" t="s">
        <v>207</v>
      </c>
      <c r="E117" s="232" t="s">
        <v>19</v>
      </c>
      <c r="F117" s="233" t="s">
        <v>788</v>
      </c>
      <c r="G117" s="231"/>
      <c r="H117" s="234">
        <v>15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207</v>
      </c>
      <c r="AU117" s="240" t="s">
        <v>85</v>
      </c>
      <c r="AV117" s="13" t="s">
        <v>85</v>
      </c>
      <c r="AW117" s="13" t="s">
        <v>37</v>
      </c>
      <c r="AX117" s="13" t="s">
        <v>75</v>
      </c>
      <c r="AY117" s="240" t="s">
        <v>122</v>
      </c>
    </row>
    <row r="118" s="14" customFormat="1">
      <c r="A118" s="14"/>
      <c r="B118" s="241"/>
      <c r="C118" s="242"/>
      <c r="D118" s="210" t="s">
        <v>207</v>
      </c>
      <c r="E118" s="243" t="s">
        <v>19</v>
      </c>
      <c r="F118" s="244" t="s">
        <v>210</v>
      </c>
      <c r="G118" s="242"/>
      <c r="H118" s="245">
        <v>15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207</v>
      </c>
      <c r="AU118" s="251" t="s">
        <v>85</v>
      </c>
      <c r="AV118" s="14" t="s">
        <v>127</v>
      </c>
      <c r="AW118" s="14" t="s">
        <v>37</v>
      </c>
      <c r="AX118" s="14" t="s">
        <v>83</v>
      </c>
      <c r="AY118" s="251" t="s">
        <v>122</v>
      </c>
    </row>
    <row r="119" s="2" customFormat="1" ht="44.25" customHeight="1">
      <c r="A119" s="39"/>
      <c r="B119" s="40"/>
      <c r="C119" s="197" t="s">
        <v>701</v>
      </c>
      <c r="D119" s="197" t="s">
        <v>123</v>
      </c>
      <c r="E119" s="198" t="s">
        <v>453</v>
      </c>
      <c r="F119" s="199" t="s">
        <v>454</v>
      </c>
      <c r="G119" s="200" t="s">
        <v>213</v>
      </c>
      <c r="H119" s="201">
        <v>15</v>
      </c>
      <c r="I119" s="202"/>
      <c r="J119" s="203">
        <f>ROUND(I119*H119,2)</f>
        <v>0</v>
      </c>
      <c r="K119" s="199" t="s">
        <v>203</v>
      </c>
      <c r="L119" s="45"/>
      <c r="M119" s="204" t="s">
        <v>19</v>
      </c>
      <c r="N119" s="205" t="s">
        <v>46</v>
      </c>
      <c r="O119" s="85"/>
      <c r="P119" s="206">
        <f>O119*H119</f>
        <v>0</v>
      </c>
      <c r="Q119" s="206">
        <v>0</v>
      </c>
      <c r="R119" s="206">
        <f>Q119*H119</f>
        <v>0</v>
      </c>
      <c r="S119" s="206">
        <v>0</v>
      </c>
      <c r="T119" s="20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8" t="s">
        <v>127</v>
      </c>
      <c r="AT119" s="208" t="s">
        <v>123</v>
      </c>
      <c r="AU119" s="208" t="s">
        <v>85</v>
      </c>
      <c r="AY119" s="18" t="s">
        <v>122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8" t="s">
        <v>83</v>
      </c>
      <c r="BK119" s="209">
        <f>ROUND(I119*H119,2)</f>
        <v>0</v>
      </c>
      <c r="BL119" s="18" t="s">
        <v>127</v>
      </c>
      <c r="BM119" s="208" t="s">
        <v>789</v>
      </c>
    </row>
    <row r="120" s="2" customFormat="1">
      <c r="A120" s="39"/>
      <c r="B120" s="40"/>
      <c r="C120" s="41"/>
      <c r="D120" s="228" t="s">
        <v>205</v>
      </c>
      <c r="E120" s="41"/>
      <c r="F120" s="229" t="s">
        <v>456</v>
      </c>
      <c r="G120" s="41"/>
      <c r="H120" s="41"/>
      <c r="I120" s="212"/>
      <c r="J120" s="41"/>
      <c r="K120" s="41"/>
      <c r="L120" s="45"/>
      <c r="M120" s="213"/>
      <c r="N120" s="21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205</v>
      </c>
      <c r="AU120" s="18" t="s">
        <v>85</v>
      </c>
    </row>
    <row r="121" s="13" customFormat="1">
      <c r="A121" s="13"/>
      <c r="B121" s="230"/>
      <c r="C121" s="231"/>
      <c r="D121" s="210" t="s">
        <v>207</v>
      </c>
      <c r="E121" s="232" t="s">
        <v>19</v>
      </c>
      <c r="F121" s="233" t="s">
        <v>788</v>
      </c>
      <c r="G121" s="231"/>
      <c r="H121" s="234">
        <v>15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207</v>
      </c>
      <c r="AU121" s="240" t="s">
        <v>85</v>
      </c>
      <c r="AV121" s="13" t="s">
        <v>85</v>
      </c>
      <c r="AW121" s="13" t="s">
        <v>37</v>
      </c>
      <c r="AX121" s="13" t="s">
        <v>75</v>
      </c>
      <c r="AY121" s="240" t="s">
        <v>122</v>
      </c>
    </row>
    <row r="122" s="14" customFormat="1">
      <c r="A122" s="14"/>
      <c r="B122" s="241"/>
      <c r="C122" s="242"/>
      <c r="D122" s="210" t="s">
        <v>207</v>
      </c>
      <c r="E122" s="243" t="s">
        <v>19</v>
      </c>
      <c r="F122" s="244" t="s">
        <v>210</v>
      </c>
      <c r="G122" s="242"/>
      <c r="H122" s="245">
        <v>15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1" t="s">
        <v>207</v>
      </c>
      <c r="AU122" s="251" t="s">
        <v>85</v>
      </c>
      <c r="AV122" s="14" t="s">
        <v>127</v>
      </c>
      <c r="AW122" s="14" t="s">
        <v>37</v>
      </c>
      <c r="AX122" s="14" t="s">
        <v>83</v>
      </c>
      <c r="AY122" s="251" t="s">
        <v>122</v>
      </c>
    </row>
    <row r="123" s="2" customFormat="1" ht="62.7" customHeight="1">
      <c r="A123" s="39"/>
      <c r="B123" s="40"/>
      <c r="C123" s="197" t="s">
        <v>153</v>
      </c>
      <c r="D123" s="197" t="s">
        <v>123</v>
      </c>
      <c r="E123" s="198" t="s">
        <v>243</v>
      </c>
      <c r="F123" s="199" t="s">
        <v>244</v>
      </c>
      <c r="G123" s="200" t="s">
        <v>213</v>
      </c>
      <c r="H123" s="201">
        <v>20.861999999999998</v>
      </c>
      <c r="I123" s="202"/>
      <c r="J123" s="203">
        <f>ROUND(I123*H123,2)</f>
        <v>0</v>
      </c>
      <c r="K123" s="199" t="s">
        <v>203</v>
      </c>
      <c r="L123" s="45"/>
      <c r="M123" s="204" t="s">
        <v>19</v>
      </c>
      <c r="N123" s="205" t="s">
        <v>46</v>
      </c>
      <c r="O123" s="85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8" t="s">
        <v>127</v>
      </c>
      <c r="AT123" s="208" t="s">
        <v>123</v>
      </c>
      <c r="AU123" s="208" t="s">
        <v>85</v>
      </c>
      <c r="AY123" s="18" t="s">
        <v>122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8" t="s">
        <v>83</v>
      </c>
      <c r="BK123" s="209">
        <f>ROUND(I123*H123,2)</f>
        <v>0</v>
      </c>
      <c r="BL123" s="18" t="s">
        <v>127</v>
      </c>
      <c r="BM123" s="208" t="s">
        <v>790</v>
      </c>
    </row>
    <row r="124" s="2" customFormat="1">
      <c r="A124" s="39"/>
      <c r="B124" s="40"/>
      <c r="C124" s="41"/>
      <c r="D124" s="228" t="s">
        <v>205</v>
      </c>
      <c r="E124" s="41"/>
      <c r="F124" s="229" t="s">
        <v>246</v>
      </c>
      <c r="G124" s="41"/>
      <c r="H124" s="41"/>
      <c r="I124" s="212"/>
      <c r="J124" s="41"/>
      <c r="K124" s="41"/>
      <c r="L124" s="45"/>
      <c r="M124" s="213"/>
      <c r="N124" s="21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205</v>
      </c>
      <c r="AU124" s="18" t="s">
        <v>85</v>
      </c>
    </row>
    <row r="125" s="13" customFormat="1">
      <c r="A125" s="13"/>
      <c r="B125" s="230"/>
      <c r="C125" s="231"/>
      <c r="D125" s="210" t="s">
        <v>207</v>
      </c>
      <c r="E125" s="232" t="s">
        <v>19</v>
      </c>
      <c r="F125" s="233" t="s">
        <v>782</v>
      </c>
      <c r="G125" s="231"/>
      <c r="H125" s="234">
        <v>35.862000000000002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207</v>
      </c>
      <c r="AU125" s="240" t="s">
        <v>85</v>
      </c>
      <c r="AV125" s="13" t="s">
        <v>85</v>
      </c>
      <c r="AW125" s="13" t="s">
        <v>37</v>
      </c>
      <c r="AX125" s="13" t="s">
        <v>75</v>
      </c>
      <c r="AY125" s="240" t="s">
        <v>122</v>
      </c>
    </row>
    <row r="126" s="13" customFormat="1">
      <c r="A126" s="13"/>
      <c r="B126" s="230"/>
      <c r="C126" s="231"/>
      <c r="D126" s="210" t="s">
        <v>207</v>
      </c>
      <c r="E126" s="232" t="s">
        <v>19</v>
      </c>
      <c r="F126" s="233" t="s">
        <v>791</v>
      </c>
      <c r="G126" s="231"/>
      <c r="H126" s="234">
        <v>-15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207</v>
      </c>
      <c r="AU126" s="240" t="s">
        <v>85</v>
      </c>
      <c r="AV126" s="13" t="s">
        <v>85</v>
      </c>
      <c r="AW126" s="13" t="s">
        <v>37</v>
      </c>
      <c r="AX126" s="13" t="s">
        <v>75</v>
      </c>
      <c r="AY126" s="240" t="s">
        <v>122</v>
      </c>
    </row>
    <row r="127" s="14" customFormat="1">
      <c r="A127" s="14"/>
      <c r="B127" s="241"/>
      <c r="C127" s="242"/>
      <c r="D127" s="210" t="s">
        <v>207</v>
      </c>
      <c r="E127" s="243" t="s">
        <v>19</v>
      </c>
      <c r="F127" s="244" t="s">
        <v>210</v>
      </c>
      <c r="G127" s="242"/>
      <c r="H127" s="245">
        <v>20.861999999999998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1" t="s">
        <v>207</v>
      </c>
      <c r="AU127" s="251" t="s">
        <v>85</v>
      </c>
      <c r="AV127" s="14" t="s">
        <v>127</v>
      </c>
      <c r="AW127" s="14" t="s">
        <v>37</v>
      </c>
      <c r="AX127" s="14" t="s">
        <v>83</v>
      </c>
      <c r="AY127" s="251" t="s">
        <v>122</v>
      </c>
    </row>
    <row r="128" s="2" customFormat="1" ht="66.75" customHeight="1">
      <c r="A128" s="39"/>
      <c r="B128" s="40"/>
      <c r="C128" s="197" t="s">
        <v>158</v>
      </c>
      <c r="D128" s="197" t="s">
        <v>123</v>
      </c>
      <c r="E128" s="198" t="s">
        <v>248</v>
      </c>
      <c r="F128" s="199" t="s">
        <v>249</v>
      </c>
      <c r="G128" s="200" t="s">
        <v>213</v>
      </c>
      <c r="H128" s="201">
        <v>146.03399999999999</v>
      </c>
      <c r="I128" s="202"/>
      <c r="J128" s="203">
        <f>ROUND(I128*H128,2)</f>
        <v>0</v>
      </c>
      <c r="K128" s="199" t="s">
        <v>203</v>
      </c>
      <c r="L128" s="45"/>
      <c r="M128" s="204" t="s">
        <v>19</v>
      </c>
      <c r="N128" s="205" t="s">
        <v>46</v>
      </c>
      <c r="O128" s="85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8" t="s">
        <v>127</v>
      </c>
      <c r="AT128" s="208" t="s">
        <v>123</v>
      </c>
      <c r="AU128" s="208" t="s">
        <v>85</v>
      </c>
      <c r="AY128" s="18" t="s">
        <v>122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8" t="s">
        <v>83</v>
      </c>
      <c r="BK128" s="209">
        <f>ROUND(I128*H128,2)</f>
        <v>0</v>
      </c>
      <c r="BL128" s="18" t="s">
        <v>127</v>
      </c>
      <c r="BM128" s="208" t="s">
        <v>792</v>
      </c>
    </row>
    <row r="129" s="2" customFormat="1">
      <c r="A129" s="39"/>
      <c r="B129" s="40"/>
      <c r="C129" s="41"/>
      <c r="D129" s="228" t="s">
        <v>205</v>
      </c>
      <c r="E129" s="41"/>
      <c r="F129" s="229" t="s">
        <v>251</v>
      </c>
      <c r="G129" s="41"/>
      <c r="H129" s="41"/>
      <c r="I129" s="212"/>
      <c r="J129" s="41"/>
      <c r="K129" s="41"/>
      <c r="L129" s="45"/>
      <c r="M129" s="213"/>
      <c r="N129" s="21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205</v>
      </c>
      <c r="AU129" s="18" t="s">
        <v>85</v>
      </c>
    </row>
    <row r="130" s="13" customFormat="1">
      <c r="A130" s="13"/>
      <c r="B130" s="230"/>
      <c r="C130" s="231"/>
      <c r="D130" s="210" t="s">
        <v>207</v>
      </c>
      <c r="E130" s="232" t="s">
        <v>19</v>
      </c>
      <c r="F130" s="233" t="s">
        <v>782</v>
      </c>
      <c r="G130" s="231"/>
      <c r="H130" s="234">
        <v>35.862000000000002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0" t="s">
        <v>207</v>
      </c>
      <c r="AU130" s="240" t="s">
        <v>85</v>
      </c>
      <c r="AV130" s="13" t="s">
        <v>85</v>
      </c>
      <c r="AW130" s="13" t="s">
        <v>37</v>
      </c>
      <c r="AX130" s="13" t="s">
        <v>75</v>
      </c>
      <c r="AY130" s="240" t="s">
        <v>122</v>
      </c>
    </row>
    <row r="131" s="13" customFormat="1">
      <c r="A131" s="13"/>
      <c r="B131" s="230"/>
      <c r="C131" s="231"/>
      <c r="D131" s="210" t="s">
        <v>207</v>
      </c>
      <c r="E131" s="232" t="s">
        <v>19</v>
      </c>
      <c r="F131" s="233" t="s">
        <v>791</v>
      </c>
      <c r="G131" s="231"/>
      <c r="H131" s="234">
        <v>-15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207</v>
      </c>
      <c r="AU131" s="240" t="s">
        <v>85</v>
      </c>
      <c r="AV131" s="13" t="s">
        <v>85</v>
      </c>
      <c r="AW131" s="13" t="s">
        <v>37</v>
      </c>
      <c r="AX131" s="13" t="s">
        <v>75</v>
      </c>
      <c r="AY131" s="240" t="s">
        <v>122</v>
      </c>
    </row>
    <row r="132" s="14" customFormat="1">
      <c r="A132" s="14"/>
      <c r="B132" s="241"/>
      <c r="C132" s="242"/>
      <c r="D132" s="210" t="s">
        <v>207</v>
      </c>
      <c r="E132" s="243" t="s">
        <v>19</v>
      </c>
      <c r="F132" s="244" t="s">
        <v>210</v>
      </c>
      <c r="G132" s="242"/>
      <c r="H132" s="245">
        <v>20.861999999999998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207</v>
      </c>
      <c r="AU132" s="251" t="s">
        <v>85</v>
      </c>
      <c r="AV132" s="14" t="s">
        <v>127</v>
      </c>
      <c r="AW132" s="14" t="s">
        <v>37</v>
      </c>
      <c r="AX132" s="14" t="s">
        <v>75</v>
      </c>
      <c r="AY132" s="251" t="s">
        <v>122</v>
      </c>
    </row>
    <row r="133" s="13" customFormat="1">
      <c r="A133" s="13"/>
      <c r="B133" s="230"/>
      <c r="C133" s="231"/>
      <c r="D133" s="210" t="s">
        <v>207</v>
      </c>
      <c r="E133" s="232" t="s">
        <v>19</v>
      </c>
      <c r="F133" s="233" t="s">
        <v>793</v>
      </c>
      <c r="G133" s="231"/>
      <c r="H133" s="234">
        <v>146.03399999999999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207</v>
      </c>
      <c r="AU133" s="240" t="s">
        <v>85</v>
      </c>
      <c r="AV133" s="13" t="s">
        <v>85</v>
      </c>
      <c r="AW133" s="13" t="s">
        <v>37</v>
      </c>
      <c r="AX133" s="13" t="s">
        <v>83</v>
      </c>
      <c r="AY133" s="240" t="s">
        <v>122</v>
      </c>
    </row>
    <row r="134" s="2" customFormat="1" ht="62.7" customHeight="1">
      <c r="A134" s="39"/>
      <c r="B134" s="40"/>
      <c r="C134" s="197" t="s">
        <v>163</v>
      </c>
      <c r="D134" s="197" t="s">
        <v>123</v>
      </c>
      <c r="E134" s="198" t="s">
        <v>430</v>
      </c>
      <c r="F134" s="199" t="s">
        <v>431</v>
      </c>
      <c r="G134" s="200" t="s">
        <v>213</v>
      </c>
      <c r="H134" s="201">
        <v>23.908000000000001</v>
      </c>
      <c r="I134" s="202"/>
      <c r="J134" s="203">
        <f>ROUND(I134*H134,2)</f>
        <v>0</v>
      </c>
      <c r="K134" s="199" t="s">
        <v>203</v>
      </c>
      <c r="L134" s="45"/>
      <c r="M134" s="204" t="s">
        <v>19</v>
      </c>
      <c r="N134" s="205" t="s">
        <v>46</v>
      </c>
      <c r="O134" s="85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08" t="s">
        <v>127</v>
      </c>
      <c r="AT134" s="208" t="s">
        <v>123</v>
      </c>
      <c r="AU134" s="208" t="s">
        <v>85</v>
      </c>
      <c r="AY134" s="18" t="s">
        <v>122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8" t="s">
        <v>83</v>
      </c>
      <c r="BK134" s="209">
        <f>ROUND(I134*H134,2)</f>
        <v>0</v>
      </c>
      <c r="BL134" s="18" t="s">
        <v>127</v>
      </c>
      <c r="BM134" s="208" t="s">
        <v>794</v>
      </c>
    </row>
    <row r="135" s="2" customFormat="1">
      <c r="A135" s="39"/>
      <c r="B135" s="40"/>
      <c r="C135" s="41"/>
      <c r="D135" s="228" t="s">
        <v>205</v>
      </c>
      <c r="E135" s="41"/>
      <c r="F135" s="229" t="s">
        <v>433</v>
      </c>
      <c r="G135" s="41"/>
      <c r="H135" s="41"/>
      <c r="I135" s="212"/>
      <c r="J135" s="41"/>
      <c r="K135" s="41"/>
      <c r="L135" s="45"/>
      <c r="M135" s="213"/>
      <c r="N135" s="214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205</v>
      </c>
      <c r="AU135" s="18" t="s">
        <v>85</v>
      </c>
    </row>
    <row r="136" s="13" customFormat="1">
      <c r="A136" s="13"/>
      <c r="B136" s="230"/>
      <c r="C136" s="231"/>
      <c r="D136" s="210" t="s">
        <v>207</v>
      </c>
      <c r="E136" s="232" t="s">
        <v>19</v>
      </c>
      <c r="F136" s="233" t="s">
        <v>784</v>
      </c>
      <c r="G136" s="231"/>
      <c r="H136" s="234">
        <v>23.908000000000001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207</v>
      </c>
      <c r="AU136" s="240" t="s">
        <v>85</v>
      </c>
      <c r="AV136" s="13" t="s">
        <v>85</v>
      </c>
      <c r="AW136" s="13" t="s">
        <v>37</v>
      </c>
      <c r="AX136" s="13" t="s">
        <v>75</v>
      </c>
      <c r="AY136" s="240" t="s">
        <v>122</v>
      </c>
    </row>
    <row r="137" s="14" customFormat="1">
      <c r="A137" s="14"/>
      <c r="B137" s="241"/>
      <c r="C137" s="242"/>
      <c r="D137" s="210" t="s">
        <v>207</v>
      </c>
      <c r="E137" s="243" t="s">
        <v>19</v>
      </c>
      <c r="F137" s="244" t="s">
        <v>210</v>
      </c>
      <c r="G137" s="242"/>
      <c r="H137" s="245">
        <v>23.908000000000001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207</v>
      </c>
      <c r="AU137" s="251" t="s">
        <v>85</v>
      </c>
      <c r="AV137" s="14" t="s">
        <v>127</v>
      </c>
      <c r="AW137" s="14" t="s">
        <v>37</v>
      </c>
      <c r="AX137" s="14" t="s">
        <v>83</v>
      </c>
      <c r="AY137" s="251" t="s">
        <v>122</v>
      </c>
    </row>
    <row r="138" s="2" customFormat="1" ht="66.75" customHeight="1">
      <c r="A138" s="39"/>
      <c r="B138" s="40"/>
      <c r="C138" s="197" t="s">
        <v>168</v>
      </c>
      <c r="D138" s="197" t="s">
        <v>123</v>
      </c>
      <c r="E138" s="198" t="s">
        <v>434</v>
      </c>
      <c r="F138" s="199" t="s">
        <v>435</v>
      </c>
      <c r="G138" s="200" t="s">
        <v>213</v>
      </c>
      <c r="H138" s="201">
        <v>167.356</v>
      </c>
      <c r="I138" s="202"/>
      <c r="J138" s="203">
        <f>ROUND(I138*H138,2)</f>
        <v>0</v>
      </c>
      <c r="K138" s="199" t="s">
        <v>203</v>
      </c>
      <c r="L138" s="45"/>
      <c r="M138" s="204" t="s">
        <v>19</v>
      </c>
      <c r="N138" s="205" t="s">
        <v>46</v>
      </c>
      <c r="O138" s="85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08" t="s">
        <v>127</v>
      </c>
      <c r="AT138" s="208" t="s">
        <v>123</v>
      </c>
      <c r="AU138" s="208" t="s">
        <v>85</v>
      </c>
      <c r="AY138" s="18" t="s">
        <v>122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8" t="s">
        <v>83</v>
      </c>
      <c r="BK138" s="209">
        <f>ROUND(I138*H138,2)</f>
        <v>0</v>
      </c>
      <c r="BL138" s="18" t="s">
        <v>127</v>
      </c>
      <c r="BM138" s="208" t="s">
        <v>795</v>
      </c>
    </row>
    <row r="139" s="2" customFormat="1">
      <c r="A139" s="39"/>
      <c r="B139" s="40"/>
      <c r="C139" s="41"/>
      <c r="D139" s="228" t="s">
        <v>205</v>
      </c>
      <c r="E139" s="41"/>
      <c r="F139" s="229" t="s">
        <v>437</v>
      </c>
      <c r="G139" s="41"/>
      <c r="H139" s="41"/>
      <c r="I139" s="212"/>
      <c r="J139" s="41"/>
      <c r="K139" s="41"/>
      <c r="L139" s="45"/>
      <c r="M139" s="213"/>
      <c r="N139" s="214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205</v>
      </c>
      <c r="AU139" s="18" t="s">
        <v>85</v>
      </c>
    </row>
    <row r="140" s="13" customFormat="1">
      <c r="A140" s="13"/>
      <c r="B140" s="230"/>
      <c r="C140" s="231"/>
      <c r="D140" s="210" t="s">
        <v>207</v>
      </c>
      <c r="E140" s="232" t="s">
        <v>19</v>
      </c>
      <c r="F140" s="233" t="s">
        <v>784</v>
      </c>
      <c r="G140" s="231"/>
      <c r="H140" s="234">
        <v>23.908000000000001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207</v>
      </c>
      <c r="AU140" s="240" t="s">
        <v>85</v>
      </c>
      <c r="AV140" s="13" t="s">
        <v>85</v>
      </c>
      <c r="AW140" s="13" t="s">
        <v>37</v>
      </c>
      <c r="AX140" s="13" t="s">
        <v>75</v>
      </c>
      <c r="AY140" s="240" t="s">
        <v>122</v>
      </c>
    </row>
    <row r="141" s="14" customFormat="1">
      <c r="A141" s="14"/>
      <c r="B141" s="241"/>
      <c r="C141" s="242"/>
      <c r="D141" s="210" t="s">
        <v>207</v>
      </c>
      <c r="E141" s="243" t="s">
        <v>19</v>
      </c>
      <c r="F141" s="244" t="s">
        <v>210</v>
      </c>
      <c r="G141" s="242"/>
      <c r="H141" s="245">
        <v>23.908000000000001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207</v>
      </c>
      <c r="AU141" s="251" t="s">
        <v>85</v>
      </c>
      <c r="AV141" s="14" t="s">
        <v>127</v>
      </c>
      <c r="AW141" s="14" t="s">
        <v>37</v>
      </c>
      <c r="AX141" s="14" t="s">
        <v>75</v>
      </c>
      <c r="AY141" s="251" t="s">
        <v>122</v>
      </c>
    </row>
    <row r="142" s="13" customFormat="1">
      <c r="A142" s="13"/>
      <c r="B142" s="230"/>
      <c r="C142" s="231"/>
      <c r="D142" s="210" t="s">
        <v>207</v>
      </c>
      <c r="E142" s="232" t="s">
        <v>19</v>
      </c>
      <c r="F142" s="233" t="s">
        <v>796</v>
      </c>
      <c r="G142" s="231"/>
      <c r="H142" s="234">
        <v>167.356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207</v>
      </c>
      <c r="AU142" s="240" t="s">
        <v>85</v>
      </c>
      <c r="AV142" s="13" t="s">
        <v>85</v>
      </c>
      <c r="AW142" s="13" t="s">
        <v>37</v>
      </c>
      <c r="AX142" s="13" t="s">
        <v>75</v>
      </c>
      <c r="AY142" s="240" t="s">
        <v>122</v>
      </c>
    </row>
    <row r="143" s="14" customFormat="1">
      <c r="A143" s="14"/>
      <c r="B143" s="241"/>
      <c r="C143" s="242"/>
      <c r="D143" s="210" t="s">
        <v>207</v>
      </c>
      <c r="E143" s="243" t="s">
        <v>19</v>
      </c>
      <c r="F143" s="244" t="s">
        <v>210</v>
      </c>
      <c r="G143" s="242"/>
      <c r="H143" s="245">
        <v>167.356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207</v>
      </c>
      <c r="AU143" s="251" t="s">
        <v>85</v>
      </c>
      <c r="AV143" s="14" t="s">
        <v>127</v>
      </c>
      <c r="AW143" s="14" t="s">
        <v>37</v>
      </c>
      <c r="AX143" s="14" t="s">
        <v>83</v>
      </c>
      <c r="AY143" s="251" t="s">
        <v>122</v>
      </c>
    </row>
    <row r="144" s="2" customFormat="1" ht="37.8" customHeight="1">
      <c r="A144" s="39"/>
      <c r="B144" s="40"/>
      <c r="C144" s="197" t="s">
        <v>173</v>
      </c>
      <c r="D144" s="197" t="s">
        <v>123</v>
      </c>
      <c r="E144" s="198" t="s">
        <v>264</v>
      </c>
      <c r="F144" s="199" t="s">
        <v>265</v>
      </c>
      <c r="G144" s="200" t="s">
        <v>213</v>
      </c>
      <c r="H144" s="201">
        <v>59.770000000000003</v>
      </c>
      <c r="I144" s="202"/>
      <c r="J144" s="203">
        <f>ROUND(I144*H144,2)</f>
        <v>0</v>
      </c>
      <c r="K144" s="199" t="s">
        <v>203</v>
      </c>
      <c r="L144" s="45"/>
      <c r="M144" s="204" t="s">
        <v>19</v>
      </c>
      <c r="N144" s="205" t="s">
        <v>46</v>
      </c>
      <c r="O144" s="85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8" t="s">
        <v>127</v>
      </c>
      <c r="AT144" s="208" t="s">
        <v>123</v>
      </c>
      <c r="AU144" s="208" t="s">
        <v>85</v>
      </c>
      <c r="AY144" s="18" t="s">
        <v>122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8" t="s">
        <v>83</v>
      </c>
      <c r="BK144" s="209">
        <f>ROUND(I144*H144,2)</f>
        <v>0</v>
      </c>
      <c r="BL144" s="18" t="s">
        <v>127</v>
      </c>
      <c r="BM144" s="208" t="s">
        <v>797</v>
      </c>
    </row>
    <row r="145" s="2" customFormat="1">
      <c r="A145" s="39"/>
      <c r="B145" s="40"/>
      <c r="C145" s="41"/>
      <c r="D145" s="228" t="s">
        <v>205</v>
      </c>
      <c r="E145" s="41"/>
      <c r="F145" s="229" t="s">
        <v>267</v>
      </c>
      <c r="G145" s="41"/>
      <c r="H145" s="41"/>
      <c r="I145" s="212"/>
      <c r="J145" s="41"/>
      <c r="K145" s="41"/>
      <c r="L145" s="45"/>
      <c r="M145" s="213"/>
      <c r="N145" s="21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205</v>
      </c>
      <c r="AU145" s="18" t="s">
        <v>85</v>
      </c>
    </row>
    <row r="146" s="13" customFormat="1">
      <c r="A146" s="13"/>
      <c r="B146" s="230"/>
      <c r="C146" s="231"/>
      <c r="D146" s="210" t="s">
        <v>207</v>
      </c>
      <c r="E146" s="232" t="s">
        <v>19</v>
      </c>
      <c r="F146" s="233" t="s">
        <v>798</v>
      </c>
      <c r="G146" s="231"/>
      <c r="H146" s="234">
        <v>59.770000000000003</v>
      </c>
      <c r="I146" s="235"/>
      <c r="J146" s="231"/>
      <c r="K146" s="231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207</v>
      </c>
      <c r="AU146" s="240" t="s">
        <v>85</v>
      </c>
      <c r="AV146" s="13" t="s">
        <v>85</v>
      </c>
      <c r="AW146" s="13" t="s">
        <v>37</v>
      </c>
      <c r="AX146" s="13" t="s">
        <v>75</v>
      </c>
      <c r="AY146" s="240" t="s">
        <v>122</v>
      </c>
    </row>
    <row r="147" s="14" customFormat="1">
      <c r="A147" s="14"/>
      <c r="B147" s="241"/>
      <c r="C147" s="242"/>
      <c r="D147" s="210" t="s">
        <v>207</v>
      </c>
      <c r="E147" s="243" t="s">
        <v>19</v>
      </c>
      <c r="F147" s="244" t="s">
        <v>210</v>
      </c>
      <c r="G147" s="242"/>
      <c r="H147" s="245">
        <v>59.770000000000003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207</v>
      </c>
      <c r="AU147" s="251" t="s">
        <v>85</v>
      </c>
      <c r="AV147" s="14" t="s">
        <v>127</v>
      </c>
      <c r="AW147" s="14" t="s">
        <v>37</v>
      </c>
      <c r="AX147" s="14" t="s">
        <v>83</v>
      </c>
      <c r="AY147" s="251" t="s">
        <v>122</v>
      </c>
    </row>
    <row r="148" s="2" customFormat="1" ht="16.5" customHeight="1">
      <c r="A148" s="39"/>
      <c r="B148" s="40"/>
      <c r="C148" s="197" t="s">
        <v>186</v>
      </c>
      <c r="D148" s="197" t="s">
        <v>123</v>
      </c>
      <c r="E148" s="198" t="s">
        <v>272</v>
      </c>
      <c r="F148" s="199" t="s">
        <v>273</v>
      </c>
      <c r="G148" s="200" t="s">
        <v>274</v>
      </c>
      <c r="H148" s="201">
        <v>111.925</v>
      </c>
      <c r="I148" s="202"/>
      <c r="J148" s="203">
        <f>ROUND(I148*H148,2)</f>
        <v>0</v>
      </c>
      <c r="K148" s="199" t="s">
        <v>19</v>
      </c>
      <c r="L148" s="45"/>
      <c r="M148" s="204" t="s">
        <v>19</v>
      </c>
      <c r="N148" s="205" t="s">
        <v>46</v>
      </c>
      <c r="O148" s="85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8" t="s">
        <v>127</v>
      </c>
      <c r="AT148" s="208" t="s">
        <v>123</v>
      </c>
      <c r="AU148" s="208" t="s">
        <v>85</v>
      </c>
      <c r="AY148" s="18" t="s">
        <v>122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8" t="s">
        <v>83</v>
      </c>
      <c r="BK148" s="209">
        <f>ROUND(I148*H148,2)</f>
        <v>0</v>
      </c>
      <c r="BL148" s="18" t="s">
        <v>127</v>
      </c>
      <c r="BM148" s="208" t="s">
        <v>799</v>
      </c>
    </row>
    <row r="149" s="13" customFormat="1">
      <c r="A149" s="13"/>
      <c r="B149" s="230"/>
      <c r="C149" s="231"/>
      <c r="D149" s="210" t="s">
        <v>207</v>
      </c>
      <c r="E149" s="232" t="s">
        <v>19</v>
      </c>
      <c r="F149" s="233" t="s">
        <v>798</v>
      </c>
      <c r="G149" s="231"/>
      <c r="H149" s="234">
        <v>59.770000000000003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207</v>
      </c>
      <c r="AU149" s="240" t="s">
        <v>85</v>
      </c>
      <c r="AV149" s="13" t="s">
        <v>85</v>
      </c>
      <c r="AW149" s="13" t="s">
        <v>37</v>
      </c>
      <c r="AX149" s="13" t="s">
        <v>75</v>
      </c>
      <c r="AY149" s="240" t="s">
        <v>122</v>
      </c>
    </row>
    <row r="150" s="13" customFormat="1">
      <c r="A150" s="13"/>
      <c r="B150" s="230"/>
      <c r="C150" s="231"/>
      <c r="D150" s="210" t="s">
        <v>207</v>
      </c>
      <c r="E150" s="232" t="s">
        <v>19</v>
      </c>
      <c r="F150" s="233" t="s">
        <v>791</v>
      </c>
      <c r="G150" s="231"/>
      <c r="H150" s="234">
        <v>-15</v>
      </c>
      <c r="I150" s="235"/>
      <c r="J150" s="231"/>
      <c r="K150" s="231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207</v>
      </c>
      <c r="AU150" s="240" t="s">
        <v>85</v>
      </c>
      <c r="AV150" s="13" t="s">
        <v>85</v>
      </c>
      <c r="AW150" s="13" t="s">
        <v>37</v>
      </c>
      <c r="AX150" s="13" t="s">
        <v>75</v>
      </c>
      <c r="AY150" s="240" t="s">
        <v>122</v>
      </c>
    </row>
    <row r="151" s="14" customFormat="1">
      <c r="A151" s="14"/>
      <c r="B151" s="241"/>
      <c r="C151" s="242"/>
      <c r="D151" s="210" t="s">
        <v>207</v>
      </c>
      <c r="E151" s="243" t="s">
        <v>19</v>
      </c>
      <c r="F151" s="244" t="s">
        <v>210</v>
      </c>
      <c r="G151" s="242"/>
      <c r="H151" s="245">
        <v>44.770000000000003</v>
      </c>
      <c r="I151" s="246"/>
      <c r="J151" s="242"/>
      <c r="K151" s="242"/>
      <c r="L151" s="247"/>
      <c r="M151" s="248"/>
      <c r="N151" s="249"/>
      <c r="O151" s="249"/>
      <c r="P151" s="249"/>
      <c r="Q151" s="249"/>
      <c r="R151" s="249"/>
      <c r="S151" s="249"/>
      <c r="T151" s="25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1" t="s">
        <v>207</v>
      </c>
      <c r="AU151" s="251" t="s">
        <v>85</v>
      </c>
      <c r="AV151" s="14" t="s">
        <v>127</v>
      </c>
      <c r="AW151" s="14" t="s">
        <v>37</v>
      </c>
      <c r="AX151" s="14" t="s">
        <v>75</v>
      </c>
      <c r="AY151" s="251" t="s">
        <v>122</v>
      </c>
    </row>
    <row r="152" s="13" customFormat="1">
      <c r="A152" s="13"/>
      <c r="B152" s="230"/>
      <c r="C152" s="231"/>
      <c r="D152" s="210" t="s">
        <v>207</v>
      </c>
      <c r="E152" s="232" t="s">
        <v>19</v>
      </c>
      <c r="F152" s="233" t="s">
        <v>800</v>
      </c>
      <c r="G152" s="231"/>
      <c r="H152" s="234">
        <v>111.925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207</v>
      </c>
      <c r="AU152" s="240" t="s">
        <v>85</v>
      </c>
      <c r="AV152" s="13" t="s">
        <v>85</v>
      </c>
      <c r="AW152" s="13" t="s">
        <v>37</v>
      </c>
      <c r="AX152" s="13" t="s">
        <v>83</v>
      </c>
      <c r="AY152" s="240" t="s">
        <v>122</v>
      </c>
    </row>
    <row r="153" s="2" customFormat="1" ht="66.75" customHeight="1">
      <c r="A153" s="39"/>
      <c r="B153" s="40"/>
      <c r="C153" s="197" t="s">
        <v>177</v>
      </c>
      <c r="D153" s="197" t="s">
        <v>123</v>
      </c>
      <c r="E153" s="198" t="s">
        <v>277</v>
      </c>
      <c r="F153" s="199" t="s">
        <v>278</v>
      </c>
      <c r="G153" s="200" t="s">
        <v>213</v>
      </c>
      <c r="H153" s="201">
        <v>0.80000000000000004</v>
      </c>
      <c r="I153" s="202"/>
      <c r="J153" s="203">
        <f>ROUND(I153*H153,2)</f>
        <v>0</v>
      </c>
      <c r="K153" s="199" t="s">
        <v>203</v>
      </c>
      <c r="L153" s="45"/>
      <c r="M153" s="204" t="s">
        <v>19</v>
      </c>
      <c r="N153" s="205" t="s">
        <v>46</v>
      </c>
      <c r="O153" s="85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8" t="s">
        <v>127</v>
      </c>
      <c r="AT153" s="208" t="s">
        <v>123</v>
      </c>
      <c r="AU153" s="208" t="s">
        <v>85</v>
      </c>
      <c r="AY153" s="18" t="s">
        <v>122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8" t="s">
        <v>83</v>
      </c>
      <c r="BK153" s="209">
        <f>ROUND(I153*H153,2)</f>
        <v>0</v>
      </c>
      <c r="BL153" s="18" t="s">
        <v>127</v>
      </c>
      <c r="BM153" s="208" t="s">
        <v>801</v>
      </c>
    </row>
    <row r="154" s="2" customFormat="1">
      <c r="A154" s="39"/>
      <c r="B154" s="40"/>
      <c r="C154" s="41"/>
      <c r="D154" s="228" t="s">
        <v>205</v>
      </c>
      <c r="E154" s="41"/>
      <c r="F154" s="229" t="s">
        <v>280</v>
      </c>
      <c r="G154" s="41"/>
      <c r="H154" s="41"/>
      <c r="I154" s="212"/>
      <c r="J154" s="41"/>
      <c r="K154" s="41"/>
      <c r="L154" s="45"/>
      <c r="M154" s="213"/>
      <c r="N154" s="214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205</v>
      </c>
      <c r="AU154" s="18" t="s">
        <v>85</v>
      </c>
    </row>
    <row r="155" s="13" customFormat="1">
      <c r="A155" s="13"/>
      <c r="B155" s="230"/>
      <c r="C155" s="231"/>
      <c r="D155" s="210" t="s">
        <v>207</v>
      </c>
      <c r="E155" s="232" t="s">
        <v>19</v>
      </c>
      <c r="F155" s="233" t="s">
        <v>802</v>
      </c>
      <c r="G155" s="231"/>
      <c r="H155" s="234">
        <v>0.5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207</v>
      </c>
      <c r="AU155" s="240" t="s">
        <v>85</v>
      </c>
      <c r="AV155" s="13" t="s">
        <v>85</v>
      </c>
      <c r="AW155" s="13" t="s">
        <v>37</v>
      </c>
      <c r="AX155" s="13" t="s">
        <v>75</v>
      </c>
      <c r="AY155" s="240" t="s">
        <v>122</v>
      </c>
    </row>
    <row r="156" s="13" customFormat="1">
      <c r="A156" s="13"/>
      <c r="B156" s="230"/>
      <c r="C156" s="231"/>
      <c r="D156" s="210" t="s">
        <v>207</v>
      </c>
      <c r="E156" s="232" t="s">
        <v>19</v>
      </c>
      <c r="F156" s="233" t="s">
        <v>803</v>
      </c>
      <c r="G156" s="231"/>
      <c r="H156" s="234">
        <v>0.29999999999999999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207</v>
      </c>
      <c r="AU156" s="240" t="s">
        <v>85</v>
      </c>
      <c r="AV156" s="13" t="s">
        <v>85</v>
      </c>
      <c r="AW156" s="13" t="s">
        <v>37</v>
      </c>
      <c r="AX156" s="13" t="s">
        <v>75</v>
      </c>
      <c r="AY156" s="240" t="s">
        <v>122</v>
      </c>
    </row>
    <row r="157" s="14" customFormat="1">
      <c r="A157" s="14"/>
      <c r="B157" s="241"/>
      <c r="C157" s="242"/>
      <c r="D157" s="210" t="s">
        <v>207</v>
      </c>
      <c r="E157" s="243" t="s">
        <v>19</v>
      </c>
      <c r="F157" s="244" t="s">
        <v>210</v>
      </c>
      <c r="G157" s="242"/>
      <c r="H157" s="245">
        <v>0.80000000000000004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207</v>
      </c>
      <c r="AU157" s="251" t="s">
        <v>85</v>
      </c>
      <c r="AV157" s="14" t="s">
        <v>127</v>
      </c>
      <c r="AW157" s="14" t="s">
        <v>37</v>
      </c>
      <c r="AX157" s="14" t="s">
        <v>83</v>
      </c>
      <c r="AY157" s="251" t="s">
        <v>122</v>
      </c>
    </row>
    <row r="158" s="2" customFormat="1" ht="16.5" customHeight="1">
      <c r="A158" s="39"/>
      <c r="B158" s="40"/>
      <c r="C158" s="252" t="s">
        <v>181</v>
      </c>
      <c r="D158" s="252" t="s">
        <v>282</v>
      </c>
      <c r="E158" s="253" t="s">
        <v>579</v>
      </c>
      <c r="F158" s="254" t="s">
        <v>580</v>
      </c>
      <c r="G158" s="255" t="s">
        <v>274</v>
      </c>
      <c r="H158" s="256">
        <v>1.6000000000000001</v>
      </c>
      <c r="I158" s="257"/>
      <c r="J158" s="258">
        <f>ROUND(I158*H158,2)</f>
        <v>0</v>
      </c>
      <c r="K158" s="254" t="s">
        <v>203</v>
      </c>
      <c r="L158" s="259"/>
      <c r="M158" s="260" t="s">
        <v>19</v>
      </c>
      <c r="N158" s="261" t="s">
        <v>46</v>
      </c>
      <c r="O158" s="85"/>
      <c r="P158" s="206">
        <f>O158*H158</f>
        <v>0</v>
      </c>
      <c r="Q158" s="206">
        <v>1</v>
      </c>
      <c r="R158" s="206">
        <f>Q158*H158</f>
        <v>1.6000000000000001</v>
      </c>
      <c r="S158" s="206">
        <v>0</v>
      </c>
      <c r="T158" s="20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8" t="s">
        <v>158</v>
      </c>
      <c r="AT158" s="208" t="s">
        <v>282</v>
      </c>
      <c r="AU158" s="208" t="s">
        <v>85</v>
      </c>
      <c r="AY158" s="18" t="s">
        <v>122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8" t="s">
        <v>83</v>
      </c>
      <c r="BK158" s="209">
        <f>ROUND(I158*H158,2)</f>
        <v>0</v>
      </c>
      <c r="BL158" s="18" t="s">
        <v>127</v>
      </c>
      <c r="BM158" s="208" t="s">
        <v>804</v>
      </c>
    </row>
    <row r="159" s="13" customFormat="1">
      <c r="A159" s="13"/>
      <c r="B159" s="230"/>
      <c r="C159" s="231"/>
      <c r="D159" s="210" t="s">
        <v>207</v>
      </c>
      <c r="E159" s="232" t="s">
        <v>19</v>
      </c>
      <c r="F159" s="233" t="s">
        <v>805</v>
      </c>
      <c r="G159" s="231"/>
      <c r="H159" s="234">
        <v>1.6000000000000001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207</v>
      </c>
      <c r="AU159" s="240" t="s">
        <v>85</v>
      </c>
      <c r="AV159" s="13" t="s">
        <v>85</v>
      </c>
      <c r="AW159" s="13" t="s">
        <v>37</v>
      </c>
      <c r="AX159" s="13" t="s">
        <v>83</v>
      </c>
      <c r="AY159" s="240" t="s">
        <v>122</v>
      </c>
    </row>
    <row r="160" s="11" customFormat="1" ht="22.8" customHeight="1">
      <c r="A160" s="11"/>
      <c r="B160" s="183"/>
      <c r="C160" s="184"/>
      <c r="D160" s="185" t="s">
        <v>74</v>
      </c>
      <c r="E160" s="226" t="s">
        <v>127</v>
      </c>
      <c r="F160" s="226" t="s">
        <v>308</v>
      </c>
      <c r="G160" s="184"/>
      <c r="H160" s="184"/>
      <c r="I160" s="187"/>
      <c r="J160" s="227">
        <f>BK160</f>
        <v>0</v>
      </c>
      <c r="K160" s="184"/>
      <c r="L160" s="189"/>
      <c r="M160" s="190"/>
      <c r="N160" s="191"/>
      <c r="O160" s="191"/>
      <c r="P160" s="192">
        <f>SUM(P161:P183)</f>
        <v>0</v>
      </c>
      <c r="Q160" s="191"/>
      <c r="R160" s="192">
        <f>SUM(R161:R183)</f>
        <v>454.06959724999996</v>
      </c>
      <c r="S160" s="191"/>
      <c r="T160" s="193">
        <f>SUM(T161:T183)</f>
        <v>0</v>
      </c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R160" s="194" t="s">
        <v>83</v>
      </c>
      <c r="AT160" s="195" t="s">
        <v>74</v>
      </c>
      <c r="AU160" s="195" t="s">
        <v>83</v>
      </c>
      <c r="AY160" s="194" t="s">
        <v>122</v>
      </c>
      <c r="BK160" s="196">
        <f>SUM(BK161:BK183)</f>
        <v>0</v>
      </c>
    </row>
    <row r="161" s="2" customFormat="1" ht="33" customHeight="1">
      <c r="A161" s="39"/>
      <c r="B161" s="40"/>
      <c r="C161" s="197" t="s">
        <v>8</v>
      </c>
      <c r="D161" s="197" t="s">
        <v>123</v>
      </c>
      <c r="E161" s="198" t="s">
        <v>640</v>
      </c>
      <c r="F161" s="199" t="s">
        <v>641</v>
      </c>
      <c r="G161" s="200" t="s">
        <v>202</v>
      </c>
      <c r="H161" s="201">
        <v>232.82499999999999</v>
      </c>
      <c r="I161" s="202"/>
      <c r="J161" s="203">
        <f>ROUND(I161*H161,2)</f>
        <v>0</v>
      </c>
      <c r="K161" s="199" t="s">
        <v>203</v>
      </c>
      <c r="L161" s="45"/>
      <c r="M161" s="204" t="s">
        <v>19</v>
      </c>
      <c r="N161" s="205" t="s">
        <v>46</v>
      </c>
      <c r="O161" s="85"/>
      <c r="P161" s="206">
        <f>O161*H161</f>
        <v>0</v>
      </c>
      <c r="Q161" s="206">
        <v>0.60724999999999996</v>
      </c>
      <c r="R161" s="206">
        <f>Q161*H161</f>
        <v>141.38298124999997</v>
      </c>
      <c r="S161" s="206">
        <v>0</v>
      </c>
      <c r="T161" s="20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08" t="s">
        <v>127</v>
      </c>
      <c r="AT161" s="208" t="s">
        <v>123</v>
      </c>
      <c r="AU161" s="208" t="s">
        <v>85</v>
      </c>
      <c r="AY161" s="18" t="s">
        <v>122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8" t="s">
        <v>83</v>
      </c>
      <c r="BK161" s="209">
        <f>ROUND(I161*H161,2)</f>
        <v>0</v>
      </c>
      <c r="BL161" s="18" t="s">
        <v>127</v>
      </c>
      <c r="BM161" s="208" t="s">
        <v>806</v>
      </c>
    </row>
    <row r="162" s="2" customFormat="1">
      <c r="A162" s="39"/>
      <c r="B162" s="40"/>
      <c r="C162" s="41"/>
      <c r="D162" s="228" t="s">
        <v>205</v>
      </c>
      <c r="E162" s="41"/>
      <c r="F162" s="229" t="s">
        <v>643</v>
      </c>
      <c r="G162" s="41"/>
      <c r="H162" s="41"/>
      <c r="I162" s="212"/>
      <c r="J162" s="41"/>
      <c r="K162" s="41"/>
      <c r="L162" s="45"/>
      <c r="M162" s="213"/>
      <c r="N162" s="214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205</v>
      </c>
      <c r="AU162" s="18" t="s">
        <v>85</v>
      </c>
    </row>
    <row r="163" s="13" customFormat="1">
      <c r="A163" s="13"/>
      <c r="B163" s="230"/>
      <c r="C163" s="231"/>
      <c r="D163" s="210" t="s">
        <v>207</v>
      </c>
      <c r="E163" s="232" t="s">
        <v>19</v>
      </c>
      <c r="F163" s="233" t="s">
        <v>807</v>
      </c>
      <c r="G163" s="231"/>
      <c r="H163" s="234">
        <v>147.40000000000001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207</v>
      </c>
      <c r="AU163" s="240" t="s">
        <v>85</v>
      </c>
      <c r="AV163" s="13" t="s">
        <v>85</v>
      </c>
      <c r="AW163" s="13" t="s">
        <v>37</v>
      </c>
      <c r="AX163" s="13" t="s">
        <v>75</v>
      </c>
      <c r="AY163" s="240" t="s">
        <v>122</v>
      </c>
    </row>
    <row r="164" s="13" customFormat="1">
      <c r="A164" s="13"/>
      <c r="B164" s="230"/>
      <c r="C164" s="231"/>
      <c r="D164" s="210" t="s">
        <v>207</v>
      </c>
      <c r="E164" s="232" t="s">
        <v>19</v>
      </c>
      <c r="F164" s="233" t="s">
        <v>808</v>
      </c>
      <c r="G164" s="231"/>
      <c r="H164" s="234">
        <v>85.424999999999997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207</v>
      </c>
      <c r="AU164" s="240" t="s">
        <v>85</v>
      </c>
      <c r="AV164" s="13" t="s">
        <v>85</v>
      </c>
      <c r="AW164" s="13" t="s">
        <v>37</v>
      </c>
      <c r="AX164" s="13" t="s">
        <v>75</v>
      </c>
      <c r="AY164" s="240" t="s">
        <v>122</v>
      </c>
    </row>
    <row r="165" s="14" customFormat="1">
      <c r="A165" s="14"/>
      <c r="B165" s="241"/>
      <c r="C165" s="242"/>
      <c r="D165" s="210" t="s">
        <v>207</v>
      </c>
      <c r="E165" s="243" t="s">
        <v>19</v>
      </c>
      <c r="F165" s="244" t="s">
        <v>210</v>
      </c>
      <c r="G165" s="242"/>
      <c r="H165" s="245">
        <v>232.82499999999999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207</v>
      </c>
      <c r="AU165" s="251" t="s">
        <v>85</v>
      </c>
      <c r="AV165" s="14" t="s">
        <v>127</v>
      </c>
      <c r="AW165" s="14" t="s">
        <v>37</v>
      </c>
      <c r="AX165" s="14" t="s">
        <v>83</v>
      </c>
      <c r="AY165" s="251" t="s">
        <v>122</v>
      </c>
    </row>
    <row r="166" s="2" customFormat="1" ht="55.5" customHeight="1">
      <c r="A166" s="39"/>
      <c r="B166" s="40"/>
      <c r="C166" s="197" t="s">
        <v>706</v>
      </c>
      <c r="D166" s="197" t="s">
        <v>123</v>
      </c>
      <c r="E166" s="198" t="s">
        <v>478</v>
      </c>
      <c r="F166" s="199" t="s">
        <v>479</v>
      </c>
      <c r="G166" s="200" t="s">
        <v>213</v>
      </c>
      <c r="H166" s="201">
        <v>62.549999999999997</v>
      </c>
      <c r="I166" s="202"/>
      <c r="J166" s="203">
        <f>ROUND(I166*H166,2)</f>
        <v>0</v>
      </c>
      <c r="K166" s="199" t="s">
        <v>203</v>
      </c>
      <c r="L166" s="45"/>
      <c r="M166" s="204" t="s">
        <v>19</v>
      </c>
      <c r="N166" s="205" t="s">
        <v>46</v>
      </c>
      <c r="O166" s="85"/>
      <c r="P166" s="206">
        <f>O166*H166</f>
        <v>0</v>
      </c>
      <c r="Q166" s="206">
        <v>1.54</v>
      </c>
      <c r="R166" s="206">
        <f>Q166*H166</f>
        <v>96.326999999999998</v>
      </c>
      <c r="S166" s="206">
        <v>0</v>
      </c>
      <c r="T166" s="20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8" t="s">
        <v>127</v>
      </c>
      <c r="AT166" s="208" t="s">
        <v>123</v>
      </c>
      <c r="AU166" s="208" t="s">
        <v>85</v>
      </c>
      <c r="AY166" s="18" t="s">
        <v>122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8" t="s">
        <v>83</v>
      </c>
      <c r="BK166" s="209">
        <f>ROUND(I166*H166,2)</f>
        <v>0</v>
      </c>
      <c r="BL166" s="18" t="s">
        <v>127</v>
      </c>
      <c r="BM166" s="208" t="s">
        <v>809</v>
      </c>
    </row>
    <row r="167" s="2" customFormat="1">
      <c r="A167" s="39"/>
      <c r="B167" s="40"/>
      <c r="C167" s="41"/>
      <c r="D167" s="228" t="s">
        <v>205</v>
      </c>
      <c r="E167" s="41"/>
      <c r="F167" s="229" t="s">
        <v>481</v>
      </c>
      <c r="G167" s="41"/>
      <c r="H167" s="41"/>
      <c r="I167" s="212"/>
      <c r="J167" s="41"/>
      <c r="K167" s="41"/>
      <c r="L167" s="45"/>
      <c r="M167" s="213"/>
      <c r="N167" s="214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205</v>
      </c>
      <c r="AU167" s="18" t="s">
        <v>85</v>
      </c>
    </row>
    <row r="168" s="13" customFormat="1">
      <c r="A168" s="13"/>
      <c r="B168" s="230"/>
      <c r="C168" s="231"/>
      <c r="D168" s="210" t="s">
        <v>207</v>
      </c>
      <c r="E168" s="232" t="s">
        <v>19</v>
      </c>
      <c r="F168" s="233" t="s">
        <v>810</v>
      </c>
      <c r="G168" s="231"/>
      <c r="H168" s="234">
        <v>62.549999999999997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207</v>
      </c>
      <c r="AU168" s="240" t="s">
        <v>85</v>
      </c>
      <c r="AV168" s="13" t="s">
        <v>85</v>
      </c>
      <c r="AW168" s="13" t="s">
        <v>37</v>
      </c>
      <c r="AX168" s="13" t="s">
        <v>75</v>
      </c>
      <c r="AY168" s="240" t="s">
        <v>122</v>
      </c>
    </row>
    <row r="169" s="14" customFormat="1">
      <c r="A169" s="14"/>
      <c r="B169" s="241"/>
      <c r="C169" s="242"/>
      <c r="D169" s="210" t="s">
        <v>207</v>
      </c>
      <c r="E169" s="243" t="s">
        <v>19</v>
      </c>
      <c r="F169" s="244" t="s">
        <v>210</v>
      </c>
      <c r="G169" s="242"/>
      <c r="H169" s="245">
        <v>62.549999999999997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207</v>
      </c>
      <c r="AU169" s="251" t="s">
        <v>85</v>
      </c>
      <c r="AV169" s="14" t="s">
        <v>127</v>
      </c>
      <c r="AW169" s="14" t="s">
        <v>37</v>
      </c>
      <c r="AX169" s="14" t="s">
        <v>83</v>
      </c>
      <c r="AY169" s="251" t="s">
        <v>122</v>
      </c>
    </row>
    <row r="170" s="2" customFormat="1" ht="24.15" customHeight="1">
      <c r="A170" s="39"/>
      <c r="B170" s="40"/>
      <c r="C170" s="197" t="s">
        <v>346</v>
      </c>
      <c r="D170" s="197" t="s">
        <v>123</v>
      </c>
      <c r="E170" s="198" t="s">
        <v>484</v>
      </c>
      <c r="F170" s="199" t="s">
        <v>485</v>
      </c>
      <c r="G170" s="200" t="s">
        <v>213</v>
      </c>
      <c r="H170" s="201">
        <v>25.02</v>
      </c>
      <c r="I170" s="202"/>
      <c r="J170" s="203">
        <f>ROUND(I170*H170,2)</f>
        <v>0</v>
      </c>
      <c r="K170" s="199" t="s">
        <v>19</v>
      </c>
      <c r="L170" s="45"/>
      <c r="M170" s="204" t="s">
        <v>19</v>
      </c>
      <c r="N170" s="205" t="s">
        <v>46</v>
      </c>
      <c r="O170" s="85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8" t="s">
        <v>127</v>
      </c>
      <c r="AT170" s="208" t="s">
        <v>123</v>
      </c>
      <c r="AU170" s="208" t="s">
        <v>85</v>
      </c>
      <c r="AY170" s="18" t="s">
        <v>122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8" t="s">
        <v>83</v>
      </c>
      <c r="BK170" s="209">
        <f>ROUND(I170*H170,2)</f>
        <v>0</v>
      </c>
      <c r="BL170" s="18" t="s">
        <v>127</v>
      </c>
      <c r="BM170" s="208" t="s">
        <v>811</v>
      </c>
    </row>
    <row r="171" s="2" customFormat="1">
      <c r="A171" s="39"/>
      <c r="B171" s="40"/>
      <c r="C171" s="41"/>
      <c r="D171" s="210" t="s">
        <v>129</v>
      </c>
      <c r="E171" s="41"/>
      <c r="F171" s="211" t="s">
        <v>812</v>
      </c>
      <c r="G171" s="41"/>
      <c r="H171" s="41"/>
      <c r="I171" s="212"/>
      <c r="J171" s="41"/>
      <c r="K171" s="41"/>
      <c r="L171" s="45"/>
      <c r="M171" s="213"/>
      <c r="N171" s="214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129</v>
      </c>
      <c r="AU171" s="18" t="s">
        <v>85</v>
      </c>
    </row>
    <row r="172" s="13" customFormat="1">
      <c r="A172" s="13"/>
      <c r="B172" s="230"/>
      <c r="C172" s="231"/>
      <c r="D172" s="210" t="s">
        <v>207</v>
      </c>
      <c r="E172" s="232" t="s">
        <v>19</v>
      </c>
      <c r="F172" s="233" t="s">
        <v>813</v>
      </c>
      <c r="G172" s="231"/>
      <c r="H172" s="234">
        <v>25.02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207</v>
      </c>
      <c r="AU172" s="240" t="s">
        <v>85</v>
      </c>
      <c r="AV172" s="13" t="s">
        <v>85</v>
      </c>
      <c r="AW172" s="13" t="s">
        <v>37</v>
      </c>
      <c r="AX172" s="13" t="s">
        <v>75</v>
      </c>
      <c r="AY172" s="240" t="s">
        <v>122</v>
      </c>
    </row>
    <row r="173" s="14" customFormat="1">
      <c r="A173" s="14"/>
      <c r="B173" s="241"/>
      <c r="C173" s="242"/>
      <c r="D173" s="210" t="s">
        <v>207</v>
      </c>
      <c r="E173" s="243" t="s">
        <v>19</v>
      </c>
      <c r="F173" s="244" t="s">
        <v>210</v>
      </c>
      <c r="G173" s="242"/>
      <c r="H173" s="245">
        <v>25.02</v>
      </c>
      <c r="I173" s="246"/>
      <c r="J173" s="242"/>
      <c r="K173" s="242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207</v>
      </c>
      <c r="AU173" s="251" t="s">
        <v>85</v>
      </c>
      <c r="AV173" s="14" t="s">
        <v>127</v>
      </c>
      <c r="AW173" s="14" t="s">
        <v>37</v>
      </c>
      <c r="AX173" s="14" t="s">
        <v>83</v>
      </c>
      <c r="AY173" s="251" t="s">
        <v>122</v>
      </c>
    </row>
    <row r="174" s="2" customFormat="1" ht="55.5" customHeight="1">
      <c r="A174" s="39"/>
      <c r="B174" s="40"/>
      <c r="C174" s="197" t="s">
        <v>353</v>
      </c>
      <c r="D174" s="197" t="s">
        <v>123</v>
      </c>
      <c r="E174" s="198" t="s">
        <v>660</v>
      </c>
      <c r="F174" s="199" t="s">
        <v>661</v>
      </c>
      <c r="G174" s="200" t="s">
        <v>202</v>
      </c>
      <c r="H174" s="201">
        <v>232.82499999999999</v>
      </c>
      <c r="I174" s="202"/>
      <c r="J174" s="203">
        <f>ROUND(I174*H174,2)</f>
        <v>0</v>
      </c>
      <c r="K174" s="199" t="s">
        <v>203</v>
      </c>
      <c r="L174" s="45"/>
      <c r="M174" s="204" t="s">
        <v>19</v>
      </c>
      <c r="N174" s="205" t="s">
        <v>46</v>
      </c>
      <c r="O174" s="85"/>
      <c r="P174" s="206">
        <f>O174*H174</f>
        <v>0</v>
      </c>
      <c r="Q174" s="206">
        <v>0.92927999999999999</v>
      </c>
      <c r="R174" s="206">
        <f>Q174*H174</f>
        <v>216.35961599999999</v>
      </c>
      <c r="S174" s="206">
        <v>0</v>
      </c>
      <c r="T174" s="20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8" t="s">
        <v>127</v>
      </c>
      <c r="AT174" s="208" t="s">
        <v>123</v>
      </c>
      <c r="AU174" s="208" t="s">
        <v>85</v>
      </c>
      <c r="AY174" s="18" t="s">
        <v>122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8" t="s">
        <v>83</v>
      </c>
      <c r="BK174" s="209">
        <f>ROUND(I174*H174,2)</f>
        <v>0</v>
      </c>
      <c r="BL174" s="18" t="s">
        <v>127</v>
      </c>
      <c r="BM174" s="208" t="s">
        <v>814</v>
      </c>
    </row>
    <row r="175" s="2" customFormat="1">
      <c r="A175" s="39"/>
      <c r="B175" s="40"/>
      <c r="C175" s="41"/>
      <c r="D175" s="228" t="s">
        <v>205</v>
      </c>
      <c r="E175" s="41"/>
      <c r="F175" s="229" t="s">
        <v>663</v>
      </c>
      <c r="G175" s="41"/>
      <c r="H175" s="41"/>
      <c r="I175" s="212"/>
      <c r="J175" s="41"/>
      <c r="K175" s="41"/>
      <c r="L175" s="45"/>
      <c r="M175" s="213"/>
      <c r="N175" s="214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205</v>
      </c>
      <c r="AU175" s="18" t="s">
        <v>85</v>
      </c>
    </row>
    <row r="176" s="13" customFormat="1">
      <c r="A176" s="13"/>
      <c r="B176" s="230"/>
      <c r="C176" s="231"/>
      <c r="D176" s="210" t="s">
        <v>207</v>
      </c>
      <c r="E176" s="232" t="s">
        <v>19</v>
      </c>
      <c r="F176" s="233" t="s">
        <v>807</v>
      </c>
      <c r="G176" s="231"/>
      <c r="H176" s="234">
        <v>147.40000000000001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207</v>
      </c>
      <c r="AU176" s="240" t="s">
        <v>85</v>
      </c>
      <c r="AV176" s="13" t="s">
        <v>85</v>
      </c>
      <c r="AW176" s="13" t="s">
        <v>37</v>
      </c>
      <c r="AX176" s="13" t="s">
        <v>75</v>
      </c>
      <c r="AY176" s="240" t="s">
        <v>122</v>
      </c>
    </row>
    <row r="177" s="13" customFormat="1">
      <c r="A177" s="13"/>
      <c r="B177" s="230"/>
      <c r="C177" s="231"/>
      <c r="D177" s="210" t="s">
        <v>207</v>
      </c>
      <c r="E177" s="232" t="s">
        <v>19</v>
      </c>
      <c r="F177" s="233" t="s">
        <v>808</v>
      </c>
      <c r="G177" s="231"/>
      <c r="H177" s="234">
        <v>85.424999999999997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207</v>
      </c>
      <c r="AU177" s="240" t="s">
        <v>85</v>
      </c>
      <c r="AV177" s="13" t="s">
        <v>85</v>
      </c>
      <c r="AW177" s="13" t="s">
        <v>37</v>
      </c>
      <c r="AX177" s="13" t="s">
        <v>75</v>
      </c>
      <c r="AY177" s="240" t="s">
        <v>122</v>
      </c>
    </row>
    <row r="178" s="14" customFormat="1">
      <c r="A178" s="14"/>
      <c r="B178" s="241"/>
      <c r="C178" s="242"/>
      <c r="D178" s="210" t="s">
        <v>207</v>
      </c>
      <c r="E178" s="243" t="s">
        <v>19</v>
      </c>
      <c r="F178" s="244" t="s">
        <v>210</v>
      </c>
      <c r="G178" s="242"/>
      <c r="H178" s="245">
        <v>232.82499999999999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207</v>
      </c>
      <c r="AU178" s="251" t="s">
        <v>85</v>
      </c>
      <c r="AV178" s="14" t="s">
        <v>127</v>
      </c>
      <c r="AW178" s="14" t="s">
        <v>37</v>
      </c>
      <c r="AX178" s="14" t="s">
        <v>83</v>
      </c>
      <c r="AY178" s="251" t="s">
        <v>122</v>
      </c>
    </row>
    <row r="179" s="2" customFormat="1" ht="24.15" customHeight="1">
      <c r="A179" s="39"/>
      <c r="B179" s="40"/>
      <c r="C179" s="197" t="s">
        <v>360</v>
      </c>
      <c r="D179" s="197" t="s">
        <v>123</v>
      </c>
      <c r="E179" s="198" t="s">
        <v>815</v>
      </c>
      <c r="F179" s="199" t="s">
        <v>816</v>
      </c>
      <c r="G179" s="200" t="s">
        <v>202</v>
      </c>
      <c r="H179" s="201">
        <v>232.82499999999999</v>
      </c>
      <c r="I179" s="202"/>
      <c r="J179" s="203">
        <f>ROUND(I179*H179,2)</f>
        <v>0</v>
      </c>
      <c r="K179" s="199" t="s">
        <v>19</v>
      </c>
      <c r="L179" s="45"/>
      <c r="M179" s="204" t="s">
        <v>19</v>
      </c>
      <c r="N179" s="205" t="s">
        <v>46</v>
      </c>
      <c r="O179" s="85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08" t="s">
        <v>127</v>
      </c>
      <c r="AT179" s="208" t="s">
        <v>123</v>
      </c>
      <c r="AU179" s="208" t="s">
        <v>85</v>
      </c>
      <c r="AY179" s="18" t="s">
        <v>122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8" t="s">
        <v>83</v>
      </c>
      <c r="BK179" s="209">
        <f>ROUND(I179*H179,2)</f>
        <v>0</v>
      </c>
      <c r="BL179" s="18" t="s">
        <v>127</v>
      </c>
      <c r="BM179" s="208" t="s">
        <v>817</v>
      </c>
    </row>
    <row r="180" s="2" customFormat="1">
      <c r="A180" s="39"/>
      <c r="B180" s="40"/>
      <c r="C180" s="41"/>
      <c r="D180" s="210" t="s">
        <v>129</v>
      </c>
      <c r="E180" s="41"/>
      <c r="F180" s="211" t="s">
        <v>818</v>
      </c>
      <c r="G180" s="41"/>
      <c r="H180" s="41"/>
      <c r="I180" s="212"/>
      <c r="J180" s="41"/>
      <c r="K180" s="41"/>
      <c r="L180" s="45"/>
      <c r="M180" s="213"/>
      <c r="N180" s="214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129</v>
      </c>
      <c r="AU180" s="18" t="s">
        <v>85</v>
      </c>
    </row>
    <row r="181" s="13" customFormat="1">
      <c r="A181" s="13"/>
      <c r="B181" s="230"/>
      <c r="C181" s="231"/>
      <c r="D181" s="210" t="s">
        <v>207</v>
      </c>
      <c r="E181" s="232" t="s">
        <v>19</v>
      </c>
      <c r="F181" s="233" t="s">
        <v>807</v>
      </c>
      <c r="G181" s="231"/>
      <c r="H181" s="234">
        <v>147.40000000000001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207</v>
      </c>
      <c r="AU181" s="240" t="s">
        <v>85</v>
      </c>
      <c r="AV181" s="13" t="s">
        <v>85</v>
      </c>
      <c r="AW181" s="13" t="s">
        <v>37</v>
      </c>
      <c r="AX181" s="13" t="s">
        <v>75</v>
      </c>
      <c r="AY181" s="240" t="s">
        <v>122</v>
      </c>
    </row>
    <row r="182" s="13" customFormat="1">
      <c r="A182" s="13"/>
      <c r="B182" s="230"/>
      <c r="C182" s="231"/>
      <c r="D182" s="210" t="s">
        <v>207</v>
      </c>
      <c r="E182" s="232" t="s">
        <v>19</v>
      </c>
      <c r="F182" s="233" t="s">
        <v>808</v>
      </c>
      <c r="G182" s="231"/>
      <c r="H182" s="234">
        <v>85.424999999999997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207</v>
      </c>
      <c r="AU182" s="240" t="s">
        <v>85</v>
      </c>
      <c r="AV182" s="13" t="s">
        <v>85</v>
      </c>
      <c r="AW182" s="13" t="s">
        <v>37</v>
      </c>
      <c r="AX182" s="13" t="s">
        <v>75</v>
      </c>
      <c r="AY182" s="240" t="s">
        <v>122</v>
      </c>
    </row>
    <row r="183" s="14" customFormat="1">
      <c r="A183" s="14"/>
      <c r="B183" s="241"/>
      <c r="C183" s="242"/>
      <c r="D183" s="210" t="s">
        <v>207</v>
      </c>
      <c r="E183" s="243" t="s">
        <v>19</v>
      </c>
      <c r="F183" s="244" t="s">
        <v>210</v>
      </c>
      <c r="G183" s="242"/>
      <c r="H183" s="245">
        <v>232.82499999999999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1" t="s">
        <v>207</v>
      </c>
      <c r="AU183" s="251" t="s">
        <v>85</v>
      </c>
      <c r="AV183" s="14" t="s">
        <v>127</v>
      </c>
      <c r="AW183" s="14" t="s">
        <v>37</v>
      </c>
      <c r="AX183" s="14" t="s">
        <v>83</v>
      </c>
      <c r="AY183" s="251" t="s">
        <v>122</v>
      </c>
    </row>
    <row r="184" s="11" customFormat="1" ht="22.8" customHeight="1">
      <c r="A184" s="11"/>
      <c r="B184" s="183"/>
      <c r="C184" s="184"/>
      <c r="D184" s="185" t="s">
        <v>74</v>
      </c>
      <c r="E184" s="226" t="s">
        <v>158</v>
      </c>
      <c r="F184" s="226" t="s">
        <v>345</v>
      </c>
      <c r="G184" s="184"/>
      <c r="H184" s="184"/>
      <c r="I184" s="187"/>
      <c r="J184" s="227">
        <f>BK184</f>
        <v>0</v>
      </c>
      <c r="K184" s="184"/>
      <c r="L184" s="189"/>
      <c r="M184" s="190"/>
      <c r="N184" s="191"/>
      <c r="O184" s="191"/>
      <c r="P184" s="192">
        <f>SUM(P185:P226)</f>
        <v>0</v>
      </c>
      <c r="Q184" s="191"/>
      <c r="R184" s="192">
        <f>SUM(R185:R226)</f>
        <v>0.30553700000000006</v>
      </c>
      <c r="S184" s="191"/>
      <c r="T184" s="193">
        <f>SUM(T185:T226)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194" t="s">
        <v>83</v>
      </c>
      <c r="AT184" s="195" t="s">
        <v>74</v>
      </c>
      <c r="AU184" s="195" t="s">
        <v>83</v>
      </c>
      <c r="AY184" s="194" t="s">
        <v>122</v>
      </c>
      <c r="BK184" s="196">
        <f>SUM(BK185:BK226)</f>
        <v>0</v>
      </c>
    </row>
    <row r="185" s="2" customFormat="1" ht="37.8" customHeight="1">
      <c r="A185" s="39"/>
      <c r="B185" s="40"/>
      <c r="C185" s="197" t="s">
        <v>253</v>
      </c>
      <c r="D185" s="197" t="s">
        <v>123</v>
      </c>
      <c r="E185" s="198" t="s">
        <v>678</v>
      </c>
      <c r="F185" s="199" t="s">
        <v>679</v>
      </c>
      <c r="G185" s="200" t="s">
        <v>349</v>
      </c>
      <c r="H185" s="201">
        <v>1</v>
      </c>
      <c r="I185" s="202"/>
      <c r="J185" s="203">
        <f>ROUND(I185*H185,2)</f>
        <v>0</v>
      </c>
      <c r="K185" s="199" t="s">
        <v>203</v>
      </c>
      <c r="L185" s="45"/>
      <c r="M185" s="204" t="s">
        <v>19</v>
      </c>
      <c r="N185" s="205" t="s">
        <v>46</v>
      </c>
      <c r="O185" s="85"/>
      <c r="P185" s="206">
        <f>O185*H185</f>
        <v>0</v>
      </c>
      <c r="Q185" s="206">
        <v>1.0000000000000001E-05</v>
      </c>
      <c r="R185" s="206">
        <f>Q185*H185</f>
        <v>1.0000000000000001E-05</v>
      </c>
      <c r="S185" s="206">
        <v>0</v>
      </c>
      <c r="T185" s="20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08" t="s">
        <v>127</v>
      </c>
      <c r="AT185" s="208" t="s">
        <v>123</v>
      </c>
      <c r="AU185" s="208" t="s">
        <v>85</v>
      </c>
      <c r="AY185" s="18" t="s">
        <v>122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8" t="s">
        <v>83</v>
      </c>
      <c r="BK185" s="209">
        <f>ROUND(I185*H185,2)</f>
        <v>0</v>
      </c>
      <c r="BL185" s="18" t="s">
        <v>127</v>
      </c>
      <c r="BM185" s="208" t="s">
        <v>819</v>
      </c>
    </row>
    <row r="186" s="2" customFormat="1">
      <c r="A186" s="39"/>
      <c r="B186" s="40"/>
      <c r="C186" s="41"/>
      <c r="D186" s="228" t="s">
        <v>205</v>
      </c>
      <c r="E186" s="41"/>
      <c r="F186" s="229" t="s">
        <v>681</v>
      </c>
      <c r="G186" s="41"/>
      <c r="H186" s="41"/>
      <c r="I186" s="212"/>
      <c r="J186" s="41"/>
      <c r="K186" s="41"/>
      <c r="L186" s="45"/>
      <c r="M186" s="213"/>
      <c r="N186" s="214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205</v>
      </c>
      <c r="AU186" s="18" t="s">
        <v>85</v>
      </c>
    </row>
    <row r="187" s="13" customFormat="1">
      <c r="A187" s="13"/>
      <c r="B187" s="230"/>
      <c r="C187" s="231"/>
      <c r="D187" s="210" t="s">
        <v>207</v>
      </c>
      <c r="E187" s="232" t="s">
        <v>19</v>
      </c>
      <c r="F187" s="233" t="s">
        <v>820</v>
      </c>
      <c r="G187" s="231"/>
      <c r="H187" s="234">
        <v>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207</v>
      </c>
      <c r="AU187" s="240" t="s">
        <v>85</v>
      </c>
      <c r="AV187" s="13" t="s">
        <v>85</v>
      </c>
      <c r="AW187" s="13" t="s">
        <v>37</v>
      </c>
      <c r="AX187" s="13" t="s">
        <v>75</v>
      </c>
      <c r="AY187" s="240" t="s">
        <v>122</v>
      </c>
    </row>
    <row r="188" s="14" customFormat="1">
      <c r="A188" s="14"/>
      <c r="B188" s="241"/>
      <c r="C188" s="242"/>
      <c r="D188" s="210" t="s">
        <v>207</v>
      </c>
      <c r="E188" s="243" t="s">
        <v>19</v>
      </c>
      <c r="F188" s="244" t="s">
        <v>210</v>
      </c>
      <c r="G188" s="242"/>
      <c r="H188" s="245">
        <v>1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207</v>
      </c>
      <c r="AU188" s="251" t="s">
        <v>85</v>
      </c>
      <c r="AV188" s="14" t="s">
        <v>127</v>
      </c>
      <c r="AW188" s="14" t="s">
        <v>37</v>
      </c>
      <c r="AX188" s="14" t="s">
        <v>83</v>
      </c>
      <c r="AY188" s="251" t="s">
        <v>122</v>
      </c>
    </row>
    <row r="189" s="2" customFormat="1" ht="16.5" customHeight="1">
      <c r="A189" s="39"/>
      <c r="B189" s="40"/>
      <c r="C189" s="252" t="s">
        <v>7</v>
      </c>
      <c r="D189" s="252" t="s">
        <v>282</v>
      </c>
      <c r="E189" s="253" t="s">
        <v>683</v>
      </c>
      <c r="F189" s="254" t="s">
        <v>684</v>
      </c>
      <c r="G189" s="255" t="s">
        <v>349</v>
      </c>
      <c r="H189" s="256">
        <v>1.03</v>
      </c>
      <c r="I189" s="257"/>
      <c r="J189" s="258">
        <f>ROUND(I189*H189,2)</f>
        <v>0</v>
      </c>
      <c r="K189" s="254" t="s">
        <v>203</v>
      </c>
      <c r="L189" s="259"/>
      <c r="M189" s="260" t="s">
        <v>19</v>
      </c>
      <c r="N189" s="261" t="s">
        <v>46</v>
      </c>
      <c r="O189" s="85"/>
      <c r="P189" s="206">
        <f>O189*H189</f>
        <v>0</v>
      </c>
      <c r="Q189" s="206">
        <v>0.00281</v>
      </c>
      <c r="R189" s="206">
        <f>Q189*H189</f>
        <v>0.0028943000000000003</v>
      </c>
      <c r="S189" s="206">
        <v>0</v>
      </c>
      <c r="T189" s="20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8" t="s">
        <v>158</v>
      </c>
      <c r="AT189" s="208" t="s">
        <v>282</v>
      </c>
      <c r="AU189" s="208" t="s">
        <v>85</v>
      </c>
      <c r="AY189" s="18" t="s">
        <v>122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8" t="s">
        <v>83</v>
      </c>
      <c r="BK189" s="209">
        <f>ROUND(I189*H189,2)</f>
        <v>0</v>
      </c>
      <c r="BL189" s="18" t="s">
        <v>127</v>
      </c>
      <c r="BM189" s="208" t="s">
        <v>821</v>
      </c>
    </row>
    <row r="190" s="13" customFormat="1">
      <c r="A190" s="13"/>
      <c r="B190" s="230"/>
      <c r="C190" s="231"/>
      <c r="D190" s="210" t="s">
        <v>207</v>
      </c>
      <c r="E190" s="232" t="s">
        <v>19</v>
      </c>
      <c r="F190" s="233" t="s">
        <v>822</v>
      </c>
      <c r="G190" s="231"/>
      <c r="H190" s="234">
        <v>1.03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207</v>
      </c>
      <c r="AU190" s="240" t="s">
        <v>85</v>
      </c>
      <c r="AV190" s="13" t="s">
        <v>85</v>
      </c>
      <c r="AW190" s="13" t="s">
        <v>37</v>
      </c>
      <c r="AX190" s="13" t="s">
        <v>83</v>
      </c>
      <c r="AY190" s="240" t="s">
        <v>122</v>
      </c>
    </row>
    <row r="191" s="2" customFormat="1" ht="37.8" customHeight="1">
      <c r="A191" s="39"/>
      <c r="B191" s="40"/>
      <c r="C191" s="197" t="s">
        <v>291</v>
      </c>
      <c r="D191" s="197" t="s">
        <v>123</v>
      </c>
      <c r="E191" s="198" t="s">
        <v>686</v>
      </c>
      <c r="F191" s="199" t="s">
        <v>687</v>
      </c>
      <c r="G191" s="200" t="s">
        <v>349</v>
      </c>
      <c r="H191" s="201">
        <v>1</v>
      </c>
      <c r="I191" s="202"/>
      <c r="J191" s="203">
        <f>ROUND(I191*H191,2)</f>
        <v>0</v>
      </c>
      <c r="K191" s="199" t="s">
        <v>203</v>
      </c>
      <c r="L191" s="45"/>
      <c r="M191" s="204" t="s">
        <v>19</v>
      </c>
      <c r="N191" s="205" t="s">
        <v>46</v>
      </c>
      <c r="O191" s="85"/>
      <c r="P191" s="206">
        <f>O191*H191</f>
        <v>0</v>
      </c>
      <c r="Q191" s="206">
        <v>2.0000000000000002E-05</v>
      </c>
      <c r="R191" s="206">
        <f>Q191*H191</f>
        <v>2.0000000000000002E-05</v>
      </c>
      <c r="S191" s="206">
        <v>0</v>
      </c>
      <c r="T191" s="20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8" t="s">
        <v>127</v>
      </c>
      <c r="AT191" s="208" t="s">
        <v>123</v>
      </c>
      <c r="AU191" s="208" t="s">
        <v>85</v>
      </c>
      <c r="AY191" s="18" t="s">
        <v>122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8" t="s">
        <v>83</v>
      </c>
      <c r="BK191" s="209">
        <f>ROUND(I191*H191,2)</f>
        <v>0</v>
      </c>
      <c r="BL191" s="18" t="s">
        <v>127</v>
      </c>
      <c r="BM191" s="208" t="s">
        <v>823</v>
      </c>
    </row>
    <row r="192" s="2" customFormat="1">
      <c r="A192" s="39"/>
      <c r="B192" s="40"/>
      <c r="C192" s="41"/>
      <c r="D192" s="228" t="s">
        <v>205</v>
      </c>
      <c r="E192" s="41"/>
      <c r="F192" s="229" t="s">
        <v>689</v>
      </c>
      <c r="G192" s="41"/>
      <c r="H192" s="41"/>
      <c r="I192" s="212"/>
      <c r="J192" s="41"/>
      <c r="K192" s="41"/>
      <c r="L192" s="45"/>
      <c r="M192" s="213"/>
      <c r="N192" s="214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205</v>
      </c>
      <c r="AU192" s="18" t="s">
        <v>85</v>
      </c>
    </row>
    <row r="193" s="13" customFormat="1">
      <c r="A193" s="13"/>
      <c r="B193" s="230"/>
      <c r="C193" s="231"/>
      <c r="D193" s="210" t="s">
        <v>207</v>
      </c>
      <c r="E193" s="232" t="s">
        <v>19</v>
      </c>
      <c r="F193" s="233" t="s">
        <v>824</v>
      </c>
      <c r="G193" s="231"/>
      <c r="H193" s="234">
        <v>1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207</v>
      </c>
      <c r="AU193" s="240" t="s">
        <v>85</v>
      </c>
      <c r="AV193" s="13" t="s">
        <v>85</v>
      </c>
      <c r="AW193" s="13" t="s">
        <v>37</v>
      </c>
      <c r="AX193" s="13" t="s">
        <v>75</v>
      </c>
      <c r="AY193" s="240" t="s">
        <v>122</v>
      </c>
    </row>
    <row r="194" s="14" customFormat="1">
      <c r="A194" s="14"/>
      <c r="B194" s="241"/>
      <c r="C194" s="242"/>
      <c r="D194" s="210" t="s">
        <v>207</v>
      </c>
      <c r="E194" s="243" t="s">
        <v>19</v>
      </c>
      <c r="F194" s="244" t="s">
        <v>210</v>
      </c>
      <c r="G194" s="242"/>
      <c r="H194" s="245">
        <v>1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207</v>
      </c>
      <c r="AU194" s="251" t="s">
        <v>85</v>
      </c>
      <c r="AV194" s="14" t="s">
        <v>127</v>
      </c>
      <c r="AW194" s="14" t="s">
        <v>37</v>
      </c>
      <c r="AX194" s="14" t="s">
        <v>83</v>
      </c>
      <c r="AY194" s="251" t="s">
        <v>122</v>
      </c>
    </row>
    <row r="195" s="2" customFormat="1" ht="16.5" customHeight="1">
      <c r="A195" s="39"/>
      <c r="B195" s="40"/>
      <c r="C195" s="252" t="s">
        <v>297</v>
      </c>
      <c r="D195" s="252" t="s">
        <v>282</v>
      </c>
      <c r="E195" s="253" t="s">
        <v>692</v>
      </c>
      <c r="F195" s="254" t="s">
        <v>693</v>
      </c>
      <c r="G195" s="255" t="s">
        <v>349</v>
      </c>
      <c r="H195" s="256">
        <v>1.03</v>
      </c>
      <c r="I195" s="257"/>
      <c r="J195" s="258">
        <f>ROUND(I195*H195,2)</f>
        <v>0</v>
      </c>
      <c r="K195" s="254" t="s">
        <v>203</v>
      </c>
      <c r="L195" s="259"/>
      <c r="M195" s="260" t="s">
        <v>19</v>
      </c>
      <c r="N195" s="261" t="s">
        <v>46</v>
      </c>
      <c r="O195" s="85"/>
      <c r="P195" s="206">
        <f>O195*H195</f>
        <v>0</v>
      </c>
      <c r="Q195" s="206">
        <v>0.01209</v>
      </c>
      <c r="R195" s="206">
        <f>Q195*H195</f>
        <v>0.012452700000000001</v>
      </c>
      <c r="S195" s="206">
        <v>0</v>
      </c>
      <c r="T195" s="20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08" t="s">
        <v>158</v>
      </c>
      <c r="AT195" s="208" t="s">
        <v>282</v>
      </c>
      <c r="AU195" s="208" t="s">
        <v>85</v>
      </c>
      <c r="AY195" s="18" t="s">
        <v>122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8" t="s">
        <v>83</v>
      </c>
      <c r="BK195" s="209">
        <f>ROUND(I195*H195,2)</f>
        <v>0</v>
      </c>
      <c r="BL195" s="18" t="s">
        <v>127</v>
      </c>
      <c r="BM195" s="208" t="s">
        <v>825</v>
      </c>
    </row>
    <row r="196" s="13" customFormat="1">
      <c r="A196" s="13"/>
      <c r="B196" s="230"/>
      <c r="C196" s="231"/>
      <c r="D196" s="210" t="s">
        <v>207</v>
      </c>
      <c r="E196" s="232" t="s">
        <v>19</v>
      </c>
      <c r="F196" s="233" t="s">
        <v>822</v>
      </c>
      <c r="G196" s="231"/>
      <c r="H196" s="234">
        <v>1.03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207</v>
      </c>
      <c r="AU196" s="240" t="s">
        <v>85</v>
      </c>
      <c r="AV196" s="13" t="s">
        <v>85</v>
      </c>
      <c r="AW196" s="13" t="s">
        <v>37</v>
      </c>
      <c r="AX196" s="13" t="s">
        <v>83</v>
      </c>
      <c r="AY196" s="240" t="s">
        <v>122</v>
      </c>
    </row>
    <row r="197" s="2" customFormat="1" ht="37.8" customHeight="1">
      <c r="A197" s="39"/>
      <c r="B197" s="40"/>
      <c r="C197" s="197" t="s">
        <v>302</v>
      </c>
      <c r="D197" s="197" t="s">
        <v>123</v>
      </c>
      <c r="E197" s="198" t="s">
        <v>696</v>
      </c>
      <c r="F197" s="199" t="s">
        <v>697</v>
      </c>
      <c r="G197" s="200" t="s">
        <v>343</v>
      </c>
      <c r="H197" s="201">
        <v>1</v>
      </c>
      <c r="I197" s="202"/>
      <c r="J197" s="203">
        <f>ROUND(I197*H197,2)</f>
        <v>0</v>
      </c>
      <c r="K197" s="199" t="s">
        <v>203</v>
      </c>
      <c r="L197" s="45"/>
      <c r="M197" s="204" t="s">
        <v>19</v>
      </c>
      <c r="N197" s="205" t="s">
        <v>46</v>
      </c>
      <c r="O197" s="85"/>
      <c r="P197" s="206">
        <f>O197*H197</f>
        <v>0</v>
      </c>
      <c r="Q197" s="206">
        <v>0.040000000000000001</v>
      </c>
      <c r="R197" s="206">
        <f>Q197*H197</f>
        <v>0.040000000000000001</v>
      </c>
      <c r="S197" s="206">
        <v>0</v>
      </c>
      <c r="T197" s="20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8" t="s">
        <v>127</v>
      </c>
      <c r="AT197" s="208" t="s">
        <v>123</v>
      </c>
      <c r="AU197" s="208" t="s">
        <v>85</v>
      </c>
      <c r="AY197" s="18" t="s">
        <v>122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8" t="s">
        <v>83</v>
      </c>
      <c r="BK197" s="209">
        <f>ROUND(I197*H197,2)</f>
        <v>0</v>
      </c>
      <c r="BL197" s="18" t="s">
        <v>127</v>
      </c>
      <c r="BM197" s="208" t="s">
        <v>826</v>
      </c>
    </row>
    <row r="198" s="2" customFormat="1">
      <c r="A198" s="39"/>
      <c r="B198" s="40"/>
      <c r="C198" s="41"/>
      <c r="D198" s="228" t="s">
        <v>205</v>
      </c>
      <c r="E198" s="41"/>
      <c r="F198" s="229" t="s">
        <v>699</v>
      </c>
      <c r="G198" s="41"/>
      <c r="H198" s="41"/>
      <c r="I198" s="212"/>
      <c r="J198" s="41"/>
      <c r="K198" s="41"/>
      <c r="L198" s="45"/>
      <c r="M198" s="213"/>
      <c r="N198" s="214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205</v>
      </c>
      <c r="AU198" s="18" t="s">
        <v>85</v>
      </c>
    </row>
    <row r="199" s="13" customFormat="1">
      <c r="A199" s="13"/>
      <c r="B199" s="230"/>
      <c r="C199" s="231"/>
      <c r="D199" s="210" t="s">
        <v>207</v>
      </c>
      <c r="E199" s="232" t="s">
        <v>19</v>
      </c>
      <c r="F199" s="233" t="s">
        <v>820</v>
      </c>
      <c r="G199" s="231"/>
      <c r="H199" s="234">
        <v>1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207</v>
      </c>
      <c r="AU199" s="240" t="s">
        <v>85</v>
      </c>
      <c r="AV199" s="13" t="s">
        <v>85</v>
      </c>
      <c r="AW199" s="13" t="s">
        <v>37</v>
      </c>
      <c r="AX199" s="13" t="s">
        <v>75</v>
      </c>
      <c r="AY199" s="240" t="s">
        <v>122</v>
      </c>
    </row>
    <row r="200" s="14" customFormat="1">
      <c r="A200" s="14"/>
      <c r="B200" s="241"/>
      <c r="C200" s="242"/>
      <c r="D200" s="210" t="s">
        <v>207</v>
      </c>
      <c r="E200" s="243" t="s">
        <v>19</v>
      </c>
      <c r="F200" s="244" t="s">
        <v>210</v>
      </c>
      <c r="G200" s="242"/>
      <c r="H200" s="245">
        <v>1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207</v>
      </c>
      <c r="AU200" s="251" t="s">
        <v>85</v>
      </c>
      <c r="AV200" s="14" t="s">
        <v>127</v>
      </c>
      <c r="AW200" s="14" t="s">
        <v>37</v>
      </c>
      <c r="AX200" s="14" t="s">
        <v>83</v>
      </c>
      <c r="AY200" s="251" t="s">
        <v>122</v>
      </c>
    </row>
    <row r="201" s="2" customFormat="1" ht="37.8" customHeight="1">
      <c r="A201" s="39"/>
      <c r="B201" s="40"/>
      <c r="C201" s="197" t="s">
        <v>263</v>
      </c>
      <c r="D201" s="197" t="s">
        <v>123</v>
      </c>
      <c r="E201" s="198" t="s">
        <v>702</v>
      </c>
      <c r="F201" s="199" t="s">
        <v>703</v>
      </c>
      <c r="G201" s="200" t="s">
        <v>343</v>
      </c>
      <c r="H201" s="201">
        <v>1</v>
      </c>
      <c r="I201" s="202"/>
      <c r="J201" s="203">
        <f>ROUND(I201*H201,2)</f>
        <v>0</v>
      </c>
      <c r="K201" s="199" t="s">
        <v>203</v>
      </c>
      <c r="L201" s="45"/>
      <c r="M201" s="204" t="s">
        <v>19</v>
      </c>
      <c r="N201" s="205" t="s">
        <v>46</v>
      </c>
      <c r="O201" s="85"/>
      <c r="P201" s="206">
        <f>O201*H201</f>
        <v>0</v>
      </c>
      <c r="Q201" s="206">
        <v>0.0061999999999999998</v>
      </c>
      <c r="R201" s="206">
        <f>Q201*H201</f>
        <v>0.0061999999999999998</v>
      </c>
      <c r="S201" s="206">
        <v>0</v>
      </c>
      <c r="T201" s="20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8" t="s">
        <v>127</v>
      </c>
      <c r="AT201" s="208" t="s">
        <v>123</v>
      </c>
      <c r="AU201" s="208" t="s">
        <v>85</v>
      </c>
      <c r="AY201" s="18" t="s">
        <v>122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8" t="s">
        <v>83</v>
      </c>
      <c r="BK201" s="209">
        <f>ROUND(I201*H201,2)</f>
        <v>0</v>
      </c>
      <c r="BL201" s="18" t="s">
        <v>127</v>
      </c>
      <c r="BM201" s="208" t="s">
        <v>827</v>
      </c>
    </row>
    <row r="202" s="2" customFormat="1">
      <c r="A202" s="39"/>
      <c r="B202" s="40"/>
      <c r="C202" s="41"/>
      <c r="D202" s="228" t="s">
        <v>205</v>
      </c>
      <c r="E202" s="41"/>
      <c r="F202" s="229" t="s">
        <v>705</v>
      </c>
      <c r="G202" s="41"/>
      <c r="H202" s="41"/>
      <c r="I202" s="212"/>
      <c r="J202" s="41"/>
      <c r="K202" s="41"/>
      <c r="L202" s="45"/>
      <c r="M202" s="213"/>
      <c r="N202" s="214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205</v>
      </c>
      <c r="AU202" s="18" t="s">
        <v>85</v>
      </c>
    </row>
    <row r="203" s="13" customFormat="1">
      <c r="A203" s="13"/>
      <c r="B203" s="230"/>
      <c r="C203" s="231"/>
      <c r="D203" s="210" t="s">
        <v>207</v>
      </c>
      <c r="E203" s="232" t="s">
        <v>19</v>
      </c>
      <c r="F203" s="233" t="s">
        <v>820</v>
      </c>
      <c r="G203" s="231"/>
      <c r="H203" s="234">
        <v>1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207</v>
      </c>
      <c r="AU203" s="240" t="s">
        <v>85</v>
      </c>
      <c r="AV203" s="13" t="s">
        <v>85</v>
      </c>
      <c r="AW203" s="13" t="s">
        <v>37</v>
      </c>
      <c r="AX203" s="13" t="s">
        <v>75</v>
      </c>
      <c r="AY203" s="240" t="s">
        <v>122</v>
      </c>
    </row>
    <row r="204" s="14" customFormat="1">
      <c r="A204" s="14"/>
      <c r="B204" s="241"/>
      <c r="C204" s="242"/>
      <c r="D204" s="210" t="s">
        <v>207</v>
      </c>
      <c r="E204" s="243" t="s">
        <v>19</v>
      </c>
      <c r="F204" s="244" t="s">
        <v>210</v>
      </c>
      <c r="G204" s="242"/>
      <c r="H204" s="245">
        <v>1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1" t="s">
        <v>207</v>
      </c>
      <c r="AU204" s="251" t="s">
        <v>85</v>
      </c>
      <c r="AV204" s="14" t="s">
        <v>127</v>
      </c>
      <c r="AW204" s="14" t="s">
        <v>37</v>
      </c>
      <c r="AX204" s="14" t="s">
        <v>83</v>
      </c>
      <c r="AY204" s="251" t="s">
        <v>122</v>
      </c>
    </row>
    <row r="205" s="2" customFormat="1" ht="33" customHeight="1">
      <c r="A205" s="39"/>
      <c r="B205" s="40"/>
      <c r="C205" s="197" t="s">
        <v>231</v>
      </c>
      <c r="D205" s="197" t="s">
        <v>123</v>
      </c>
      <c r="E205" s="198" t="s">
        <v>707</v>
      </c>
      <c r="F205" s="199" t="s">
        <v>708</v>
      </c>
      <c r="G205" s="200" t="s">
        <v>343</v>
      </c>
      <c r="H205" s="201">
        <v>1</v>
      </c>
      <c r="I205" s="202"/>
      <c r="J205" s="203">
        <f>ROUND(I205*H205,2)</f>
        <v>0</v>
      </c>
      <c r="K205" s="199" t="s">
        <v>203</v>
      </c>
      <c r="L205" s="45"/>
      <c r="M205" s="204" t="s">
        <v>19</v>
      </c>
      <c r="N205" s="205" t="s">
        <v>46</v>
      </c>
      <c r="O205" s="85"/>
      <c r="P205" s="206">
        <f>O205*H205</f>
        <v>0</v>
      </c>
      <c r="Q205" s="206">
        <v>0.00096000000000000002</v>
      </c>
      <c r="R205" s="206">
        <f>Q205*H205</f>
        <v>0.00096000000000000002</v>
      </c>
      <c r="S205" s="206">
        <v>0</v>
      </c>
      <c r="T205" s="20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08" t="s">
        <v>127</v>
      </c>
      <c r="AT205" s="208" t="s">
        <v>123</v>
      </c>
      <c r="AU205" s="208" t="s">
        <v>85</v>
      </c>
      <c r="AY205" s="18" t="s">
        <v>122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8" t="s">
        <v>83</v>
      </c>
      <c r="BK205" s="209">
        <f>ROUND(I205*H205,2)</f>
        <v>0</v>
      </c>
      <c r="BL205" s="18" t="s">
        <v>127</v>
      </c>
      <c r="BM205" s="208" t="s">
        <v>828</v>
      </c>
    </row>
    <row r="206" s="2" customFormat="1">
      <c r="A206" s="39"/>
      <c r="B206" s="40"/>
      <c r="C206" s="41"/>
      <c r="D206" s="228" t="s">
        <v>205</v>
      </c>
      <c r="E206" s="41"/>
      <c r="F206" s="229" t="s">
        <v>710</v>
      </c>
      <c r="G206" s="41"/>
      <c r="H206" s="41"/>
      <c r="I206" s="212"/>
      <c r="J206" s="41"/>
      <c r="K206" s="41"/>
      <c r="L206" s="45"/>
      <c r="M206" s="213"/>
      <c r="N206" s="214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205</v>
      </c>
      <c r="AU206" s="18" t="s">
        <v>85</v>
      </c>
    </row>
    <row r="207" s="13" customFormat="1">
      <c r="A207" s="13"/>
      <c r="B207" s="230"/>
      <c r="C207" s="231"/>
      <c r="D207" s="210" t="s">
        <v>207</v>
      </c>
      <c r="E207" s="232" t="s">
        <v>19</v>
      </c>
      <c r="F207" s="233" t="s">
        <v>820</v>
      </c>
      <c r="G207" s="231"/>
      <c r="H207" s="234">
        <v>1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207</v>
      </c>
      <c r="AU207" s="240" t="s">
        <v>85</v>
      </c>
      <c r="AV207" s="13" t="s">
        <v>85</v>
      </c>
      <c r="AW207" s="13" t="s">
        <v>37</v>
      </c>
      <c r="AX207" s="13" t="s">
        <v>75</v>
      </c>
      <c r="AY207" s="240" t="s">
        <v>122</v>
      </c>
    </row>
    <row r="208" s="14" customFormat="1">
      <c r="A208" s="14"/>
      <c r="B208" s="241"/>
      <c r="C208" s="242"/>
      <c r="D208" s="210" t="s">
        <v>207</v>
      </c>
      <c r="E208" s="243" t="s">
        <v>19</v>
      </c>
      <c r="F208" s="244" t="s">
        <v>210</v>
      </c>
      <c r="G208" s="242"/>
      <c r="H208" s="245">
        <v>1</v>
      </c>
      <c r="I208" s="246"/>
      <c r="J208" s="242"/>
      <c r="K208" s="242"/>
      <c r="L208" s="247"/>
      <c r="M208" s="248"/>
      <c r="N208" s="249"/>
      <c r="O208" s="249"/>
      <c r="P208" s="249"/>
      <c r="Q208" s="249"/>
      <c r="R208" s="249"/>
      <c r="S208" s="249"/>
      <c r="T208" s="25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1" t="s">
        <v>207</v>
      </c>
      <c r="AU208" s="251" t="s">
        <v>85</v>
      </c>
      <c r="AV208" s="14" t="s">
        <v>127</v>
      </c>
      <c r="AW208" s="14" t="s">
        <v>37</v>
      </c>
      <c r="AX208" s="14" t="s">
        <v>83</v>
      </c>
      <c r="AY208" s="251" t="s">
        <v>122</v>
      </c>
    </row>
    <row r="209" s="2" customFormat="1" ht="37.8" customHeight="1">
      <c r="A209" s="39"/>
      <c r="B209" s="40"/>
      <c r="C209" s="197" t="s">
        <v>236</v>
      </c>
      <c r="D209" s="197" t="s">
        <v>123</v>
      </c>
      <c r="E209" s="198" t="s">
        <v>829</v>
      </c>
      <c r="F209" s="199" t="s">
        <v>830</v>
      </c>
      <c r="G209" s="200" t="s">
        <v>343</v>
      </c>
      <c r="H209" s="201">
        <v>1</v>
      </c>
      <c r="I209" s="202"/>
      <c r="J209" s="203">
        <f>ROUND(I209*H209,2)</f>
        <v>0</v>
      </c>
      <c r="K209" s="199" t="s">
        <v>203</v>
      </c>
      <c r="L209" s="45"/>
      <c r="M209" s="204" t="s">
        <v>19</v>
      </c>
      <c r="N209" s="205" t="s">
        <v>46</v>
      </c>
      <c r="O209" s="85"/>
      <c r="P209" s="206">
        <f>O209*H209</f>
        <v>0</v>
      </c>
      <c r="Q209" s="206">
        <v>0.024240000000000001</v>
      </c>
      <c r="R209" s="206">
        <f>Q209*H209</f>
        <v>0.024240000000000001</v>
      </c>
      <c r="S209" s="206">
        <v>0</v>
      </c>
      <c r="T209" s="20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08" t="s">
        <v>127</v>
      </c>
      <c r="AT209" s="208" t="s">
        <v>123</v>
      </c>
      <c r="AU209" s="208" t="s">
        <v>85</v>
      </c>
      <c r="AY209" s="18" t="s">
        <v>122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8" t="s">
        <v>83</v>
      </c>
      <c r="BK209" s="209">
        <f>ROUND(I209*H209,2)</f>
        <v>0</v>
      </c>
      <c r="BL209" s="18" t="s">
        <v>127</v>
      </c>
      <c r="BM209" s="208" t="s">
        <v>831</v>
      </c>
    </row>
    <row r="210" s="2" customFormat="1">
      <c r="A210" s="39"/>
      <c r="B210" s="40"/>
      <c r="C210" s="41"/>
      <c r="D210" s="228" t="s">
        <v>205</v>
      </c>
      <c r="E210" s="41"/>
      <c r="F210" s="229" t="s">
        <v>832</v>
      </c>
      <c r="G210" s="41"/>
      <c r="H210" s="41"/>
      <c r="I210" s="212"/>
      <c r="J210" s="41"/>
      <c r="K210" s="41"/>
      <c r="L210" s="45"/>
      <c r="M210" s="213"/>
      <c r="N210" s="214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205</v>
      </c>
      <c r="AU210" s="18" t="s">
        <v>85</v>
      </c>
    </row>
    <row r="211" s="13" customFormat="1">
      <c r="A211" s="13"/>
      <c r="B211" s="230"/>
      <c r="C211" s="231"/>
      <c r="D211" s="210" t="s">
        <v>207</v>
      </c>
      <c r="E211" s="232" t="s">
        <v>19</v>
      </c>
      <c r="F211" s="233" t="s">
        <v>824</v>
      </c>
      <c r="G211" s="231"/>
      <c r="H211" s="234">
        <v>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207</v>
      </c>
      <c r="AU211" s="240" t="s">
        <v>85</v>
      </c>
      <c r="AV211" s="13" t="s">
        <v>85</v>
      </c>
      <c r="AW211" s="13" t="s">
        <v>37</v>
      </c>
      <c r="AX211" s="13" t="s">
        <v>75</v>
      </c>
      <c r="AY211" s="240" t="s">
        <v>122</v>
      </c>
    </row>
    <row r="212" s="14" customFormat="1">
      <c r="A212" s="14"/>
      <c r="B212" s="241"/>
      <c r="C212" s="242"/>
      <c r="D212" s="210" t="s">
        <v>207</v>
      </c>
      <c r="E212" s="243" t="s">
        <v>19</v>
      </c>
      <c r="F212" s="244" t="s">
        <v>210</v>
      </c>
      <c r="G212" s="242"/>
      <c r="H212" s="245">
        <v>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207</v>
      </c>
      <c r="AU212" s="251" t="s">
        <v>85</v>
      </c>
      <c r="AV212" s="14" t="s">
        <v>127</v>
      </c>
      <c r="AW212" s="14" t="s">
        <v>37</v>
      </c>
      <c r="AX212" s="14" t="s">
        <v>83</v>
      </c>
      <c r="AY212" s="251" t="s">
        <v>122</v>
      </c>
    </row>
    <row r="213" s="2" customFormat="1" ht="37.8" customHeight="1">
      <c r="A213" s="39"/>
      <c r="B213" s="40"/>
      <c r="C213" s="197" t="s">
        <v>242</v>
      </c>
      <c r="D213" s="197" t="s">
        <v>123</v>
      </c>
      <c r="E213" s="198" t="s">
        <v>833</v>
      </c>
      <c r="F213" s="199" t="s">
        <v>834</v>
      </c>
      <c r="G213" s="200" t="s">
        <v>343</v>
      </c>
      <c r="H213" s="201">
        <v>1</v>
      </c>
      <c r="I213" s="202"/>
      <c r="J213" s="203">
        <f>ROUND(I213*H213,2)</f>
        <v>0</v>
      </c>
      <c r="K213" s="199" t="s">
        <v>203</v>
      </c>
      <c r="L213" s="45"/>
      <c r="M213" s="204" t="s">
        <v>19</v>
      </c>
      <c r="N213" s="205" t="s">
        <v>46</v>
      </c>
      <c r="O213" s="85"/>
      <c r="P213" s="206">
        <f>O213*H213</f>
        <v>0</v>
      </c>
      <c r="Q213" s="206">
        <v>0.10766000000000001</v>
      </c>
      <c r="R213" s="206">
        <f>Q213*H213</f>
        <v>0.10766000000000001</v>
      </c>
      <c r="S213" s="206">
        <v>0</v>
      </c>
      <c r="T213" s="20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08" t="s">
        <v>127</v>
      </c>
      <c r="AT213" s="208" t="s">
        <v>123</v>
      </c>
      <c r="AU213" s="208" t="s">
        <v>85</v>
      </c>
      <c r="AY213" s="18" t="s">
        <v>122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8" t="s">
        <v>83</v>
      </c>
      <c r="BK213" s="209">
        <f>ROUND(I213*H213,2)</f>
        <v>0</v>
      </c>
      <c r="BL213" s="18" t="s">
        <v>127</v>
      </c>
      <c r="BM213" s="208" t="s">
        <v>835</v>
      </c>
    </row>
    <row r="214" s="2" customFormat="1">
      <c r="A214" s="39"/>
      <c r="B214" s="40"/>
      <c r="C214" s="41"/>
      <c r="D214" s="228" t="s">
        <v>205</v>
      </c>
      <c r="E214" s="41"/>
      <c r="F214" s="229" t="s">
        <v>836</v>
      </c>
      <c r="G214" s="41"/>
      <c r="H214" s="41"/>
      <c r="I214" s="212"/>
      <c r="J214" s="41"/>
      <c r="K214" s="41"/>
      <c r="L214" s="45"/>
      <c r="M214" s="213"/>
      <c r="N214" s="214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205</v>
      </c>
      <c r="AU214" s="18" t="s">
        <v>85</v>
      </c>
    </row>
    <row r="215" s="13" customFormat="1">
      <c r="A215" s="13"/>
      <c r="B215" s="230"/>
      <c r="C215" s="231"/>
      <c r="D215" s="210" t="s">
        <v>207</v>
      </c>
      <c r="E215" s="232" t="s">
        <v>19</v>
      </c>
      <c r="F215" s="233" t="s">
        <v>824</v>
      </c>
      <c r="G215" s="231"/>
      <c r="H215" s="234">
        <v>1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207</v>
      </c>
      <c r="AU215" s="240" t="s">
        <v>85</v>
      </c>
      <c r="AV215" s="13" t="s">
        <v>85</v>
      </c>
      <c r="AW215" s="13" t="s">
        <v>37</v>
      </c>
      <c r="AX215" s="13" t="s">
        <v>75</v>
      </c>
      <c r="AY215" s="240" t="s">
        <v>122</v>
      </c>
    </row>
    <row r="216" s="14" customFormat="1">
      <c r="A216" s="14"/>
      <c r="B216" s="241"/>
      <c r="C216" s="242"/>
      <c r="D216" s="210" t="s">
        <v>207</v>
      </c>
      <c r="E216" s="243" t="s">
        <v>19</v>
      </c>
      <c r="F216" s="244" t="s">
        <v>210</v>
      </c>
      <c r="G216" s="242"/>
      <c r="H216" s="245">
        <v>1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207</v>
      </c>
      <c r="AU216" s="251" t="s">
        <v>85</v>
      </c>
      <c r="AV216" s="14" t="s">
        <v>127</v>
      </c>
      <c r="AW216" s="14" t="s">
        <v>37</v>
      </c>
      <c r="AX216" s="14" t="s">
        <v>83</v>
      </c>
      <c r="AY216" s="251" t="s">
        <v>122</v>
      </c>
    </row>
    <row r="217" s="2" customFormat="1" ht="37.8" customHeight="1">
      <c r="A217" s="39"/>
      <c r="B217" s="40"/>
      <c r="C217" s="197" t="s">
        <v>247</v>
      </c>
      <c r="D217" s="197" t="s">
        <v>123</v>
      </c>
      <c r="E217" s="198" t="s">
        <v>837</v>
      </c>
      <c r="F217" s="199" t="s">
        <v>838</v>
      </c>
      <c r="G217" s="200" t="s">
        <v>343</v>
      </c>
      <c r="H217" s="201">
        <v>1</v>
      </c>
      <c r="I217" s="202"/>
      <c r="J217" s="203">
        <f>ROUND(I217*H217,2)</f>
        <v>0</v>
      </c>
      <c r="K217" s="199" t="s">
        <v>203</v>
      </c>
      <c r="L217" s="45"/>
      <c r="M217" s="204" t="s">
        <v>19</v>
      </c>
      <c r="N217" s="205" t="s">
        <v>46</v>
      </c>
      <c r="O217" s="85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08" t="s">
        <v>127</v>
      </c>
      <c r="AT217" s="208" t="s">
        <v>123</v>
      </c>
      <c r="AU217" s="208" t="s">
        <v>85</v>
      </c>
      <c r="AY217" s="18" t="s">
        <v>122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8" t="s">
        <v>83</v>
      </c>
      <c r="BK217" s="209">
        <f>ROUND(I217*H217,2)</f>
        <v>0</v>
      </c>
      <c r="BL217" s="18" t="s">
        <v>127</v>
      </c>
      <c r="BM217" s="208" t="s">
        <v>839</v>
      </c>
    </row>
    <row r="218" s="2" customFormat="1">
      <c r="A218" s="39"/>
      <c r="B218" s="40"/>
      <c r="C218" s="41"/>
      <c r="D218" s="228" t="s">
        <v>205</v>
      </c>
      <c r="E218" s="41"/>
      <c r="F218" s="229" t="s">
        <v>840</v>
      </c>
      <c r="G218" s="41"/>
      <c r="H218" s="41"/>
      <c r="I218" s="212"/>
      <c r="J218" s="41"/>
      <c r="K218" s="41"/>
      <c r="L218" s="45"/>
      <c r="M218" s="213"/>
      <c r="N218" s="214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205</v>
      </c>
      <c r="AU218" s="18" t="s">
        <v>85</v>
      </c>
    </row>
    <row r="219" s="13" customFormat="1">
      <c r="A219" s="13"/>
      <c r="B219" s="230"/>
      <c r="C219" s="231"/>
      <c r="D219" s="210" t="s">
        <v>207</v>
      </c>
      <c r="E219" s="232" t="s">
        <v>19</v>
      </c>
      <c r="F219" s="233" t="s">
        <v>824</v>
      </c>
      <c r="G219" s="231"/>
      <c r="H219" s="234">
        <v>1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207</v>
      </c>
      <c r="AU219" s="240" t="s">
        <v>85</v>
      </c>
      <c r="AV219" s="13" t="s">
        <v>85</v>
      </c>
      <c r="AW219" s="13" t="s">
        <v>37</v>
      </c>
      <c r="AX219" s="13" t="s">
        <v>75</v>
      </c>
      <c r="AY219" s="240" t="s">
        <v>122</v>
      </c>
    </row>
    <row r="220" s="14" customFormat="1">
      <c r="A220" s="14"/>
      <c r="B220" s="241"/>
      <c r="C220" s="242"/>
      <c r="D220" s="210" t="s">
        <v>207</v>
      </c>
      <c r="E220" s="243" t="s">
        <v>19</v>
      </c>
      <c r="F220" s="244" t="s">
        <v>210</v>
      </c>
      <c r="G220" s="242"/>
      <c r="H220" s="245">
        <v>1</v>
      </c>
      <c r="I220" s="246"/>
      <c r="J220" s="242"/>
      <c r="K220" s="242"/>
      <c r="L220" s="247"/>
      <c r="M220" s="248"/>
      <c r="N220" s="249"/>
      <c r="O220" s="249"/>
      <c r="P220" s="249"/>
      <c r="Q220" s="249"/>
      <c r="R220" s="249"/>
      <c r="S220" s="249"/>
      <c r="T220" s="25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1" t="s">
        <v>207</v>
      </c>
      <c r="AU220" s="251" t="s">
        <v>85</v>
      </c>
      <c r="AV220" s="14" t="s">
        <v>127</v>
      </c>
      <c r="AW220" s="14" t="s">
        <v>37</v>
      </c>
      <c r="AX220" s="14" t="s">
        <v>83</v>
      </c>
      <c r="AY220" s="251" t="s">
        <v>122</v>
      </c>
    </row>
    <row r="221" s="2" customFormat="1" ht="37.8" customHeight="1">
      <c r="A221" s="39"/>
      <c r="B221" s="40"/>
      <c r="C221" s="197" t="s">
        <v>271</v>
      </c>
      <c r="D221" s="197" t="s">
        <v>123</v>
      </c>
      <c r="E221" s="198" t="s">
        <v>841</v>
      </c>
      <c r="F221" s="199" t="s">
        <v>842</v>
      </c>
      <c r="G221" s="200" t="s">
        <v>343</v>
      </c>
      <c r="H221" s="201">
        <v>1</v>
      </c>
      <c r="I221" s="202"/>
      <c r="J221" s="203">
        <f>ROUND(I221*H221,2)</f>
        <v>0</v>
      </c>
      <c r="K221" s="199" t="s">
        <v>203</v>
      </c>
      <c r="L221" s="45"/>
      <c r="M221" s="204" t="s">
        <v>19</v>
      </c>
      <c r="N221" s="205" t="s">
        <v>46</v>
      </c>
      <c r="O221" s="85"/>
      <c r="P221" s="206">
        <f>O221*H221</f>
        <v>0</v>
      </c>
      <c r="Q221" s="206">
        <v>0.1111</v>
      </c>
      <c r="R221" s="206">
        <f>Q221*H221</f>
        <v>0.1111</v>
      </c>
      <c r="S221" s="206">
        <v>0</v>
      </c>
      <c r="T221" s="20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8" t="s">
        <v>127</v>
      </c>
      <c r="AT221" s="208" t="s">
        <v>123</v>
      </c>
      <c r="AU221" s="208" t="s">
        <v>85</v>
      </c>
      <c r="AY221" s="18" t="s">
        <v>122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8" t="s">
        <v>83</v>
      </c>
      <c r="BK221" s="209">
        <f>ROUND(I221*H221,2)</f>
        <v>0</v>
      </c>
      <c r="BL221" s="18" t="s">
        <v>127</v>
      </c>
      <c r="BM221" s="208" t="s">
        <v>843</v>
      </c>
    </row>
    <row r="222" s="2" customFormat="1">
      <c r="A222" s="39"/>
      <c r="B222" s="40"/>
      <c r="C222" s="41"/>
      <c r="D222" s="228" t="s">
        <v>205</v>
      </c>
      <c r="E222" s="41"/>
      <c r="F222" s="229" t="s">
        <v>844</v>
      </c>
      <c r="G222" s="41"/>
      <c r="H222" s="41"/>
      <c r="I222" s="212"/>
      <c r="J222" s="41"/>
      <c r="K222" s="41"/>
      <c r="L222" s="45"/>
      <c r="M222" s="213"/>
      <c r="N222" s="21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205</v>
      </c>
      <c r="AU222" s="18" t="s">
        <v>85</v>
      </c>
    </row>
    <row r="223" s="13" customFormat="1">
      <c r="A223" s="13"/>
      <c r="B223" s="230"/>
      <c r="C223" s="231"/>
      <c r="D223" s="210" t="s">
        <v>207</v>
      </c>
      <c r="E223" s="232" t="s">
        <v>19</v>
      </c>
      <c r="F223" s="233" t="s">
        <v>824</v>
      </c>
      <c r="G223" s="231"/>
      <c r="H223" s="234">
        <v>1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207</v>
      </c>
      <c r="AU223" s="240" t="s">
        <v>85</v>
      </c>
      <c r="AV223" s="13" t="s">
        <v>85</v>
      </c>
      <c r="AW223" s="13" t="s">
        <v>37</v>
      </c>
      <c r="AX223" s="13" t="s">
        <v>75</v>
      </c>
      <c r="AY223" s="240" t="s">
        <v>122</v>
      </c>
    </row>
    <row r="224" s="14" customFormat="1">
      <c r="A224" s="14"/>
      <c r="B224" s="241"/>
      <c r="C224" s="242"/>
      <c r="D224" s="210" t="s">
        <v>207</v>
      </c>
      <c r="E224" s="243" t="s">
        <v>19</v>
      </c>
      <c r="F224" s="244" t="s">
        <v>210</v>
      </c>
      <c r="G224" s="242"/>
      <c r="H224" s="245">
        <v>1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207</v>
      </c>
      <c r="AU224" s="251" t="s">
        <v>85</v>
      </c>
      <c r="AV224" s="14" t="s">
        <v>127</v>
      </c>
      <c r="AW224" s="14" t="s">
        <v>37</v>
      </c>
      <c r="AX224" s="14" t="s">
        <v>83</v>
      </c>
      <c r="AY224" s="251" t="s">
        <v>122</v>
      </c>
    </row>
    <row r="225" s="2" customFormat="1" ht="16.5" customHeight="1">
      <c r="A225" s="39"/>
      <c r="B225" s="40"/>
      <c r="C225" s="197" t="s">
        <v>388</v>
      </c>
      <c r="D225" s="197" t="s">
        <v>123</v>
      </c>
      <c r="E225" s="198" t="s">
        <v>724</v>
      </c>
      <c r="F225" s="199" t="s">
        <v>725</v>
      </c>
      <c r="G225" s="200" t="s">
        <v>343</v>
      </c>
      <c r="H225" s="201">
        <v>2</v>
      </c>
      <c r="I225" s="202"/>
      <c r="J225" s="203">
        <f>ROUND(I225*H225,2)</f>
        <v>0</v>
      </c>
      <c r="K225" s="199" t="s">
        <v>19</v>
      </c>
      <c r="L225" s="45"/>
      <c r="M225" s="204" t="s">
        <v>19</v>
      </c>
      <c r="N225" s="205" t="s">
        <v>46</v>
      </c>
      <c r="O225" s="85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8" t="s">
        <v>127</v>
      </c>
      <c r="AT225" s="208" t="s">
        <v>123</v>
      </c>
      <c r="AU225" s="208" t="s">
        <v>85</v>
      </c>
      <c r="AY225" s="18" t="s">
        <v>122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8" t="s">
        <v>83</v>
      </c>
      <c r="BK225" s="209">
        <f>ROUND(I225*H225,2)</f>
        <v>0</v>
      </c>
      <c r="BL225" s="18" t="s">
        <v>127</v>
      </c>
      <c r="BM225" s="208" t="s">
        <v>845</v>
      </c>
    </row>
    <row r="226" s="2" customFormat="1">
      <c r="A226" s="39"/>
      <c r="B226" s="40"/>
      <c r="C226" s="41"/>
      <c r="D226" s="210" t="s">
        <v>129</v>
      </c>
      <c r="E226" s="41"/>
      <c r="F226" s="211" t="s">
        <v>727</v>
      </c>
      <c r="G226" s="41"/>
      <c r="H226" s="41"/>
      <c r="I226" s="212"/>
      <c r="J226" s="41"/>
      <c r="K226" s="41"/>
      <c r="L226" s="45"/>
      <c r="M226" s="213"/>
      <c r="N226" s="214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129</v>
      </c>
      <c r="AU226" s="18" t="s">
        <v>85</v>
      </c>
    </row>
    <row r="227" s="11" customFormat="1" ht="22.8" customHeight="1">
      <c r="A227" s="11"/>
      <c r="B227" s="183"/>
      <c r="C227" s="184"/>
      <c r="D227" s="185" t="s">
        <v>74</v>
      </c>
      <c r="E227" s="226" t="s">
        <v>744</v>
      </c>
      <c r="F227" s="226" t="s">
        <v>745</v>
      </c>
      <c r="G227" s="184"/>
      <c r="H227" s="184"/>
      <c r="I227" s="187"/>
      <c r="J227" s="227">
        <f>BK227</f>
        <v>0</v>
      </c>
      <c r="K227" s="184"/>
      <c r="L227" s="189"/>
      <c r="M227" s="190"/>
      <c r="N227" s="191"/>
      <c r="O227" s="191"/>
      <c r="P227" s="192">
        <f>SUM(P228:P234)</f>
        <v>0</v>
      </c>
      <c r="Q227" s="191"/>
      <c r="R227" s="192">
        <f>SUM(R228:R234)</f>
        <v>0</v>
      </c>
      <c r="S227" s="191"/>
      <c r="T227" s="193">
        <f>SUM(T228:T234)</f>
        <v>0</v>
      </c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R227" s="194" t="s">
        <v>83</v>
      </c>
      <c r="AT227" s="195" t="s">
        <v>74</v>
      </c>
      <c r="AU227" s="195" t="s">
        <v>83</v>
      </c>
      <c r="AY227" s="194" t="s">
        <v>122</v>
      </c>
      <c r="BK227" s="196">
        <f>SUM(BK228:BK234)</f>
        <v>0</v>
      </c>
    </row>
    <row r="228" s="2" customFormat="1" ht="37.8" customHeight="1">
      <c r="A228" s="39"/>
      <c r="B228" s="40"/>
      <c r="C228" s="197" t="s">
        <v>399</v>
      </c>
      <c r="D228" s="197" t="s">
        <v>123</v>
      </c>
      <c r="E228" s="198" t="s">
        <v>747</v>
      </c>
      <c r="F228" s="199" t="s">
        <v>748</v>
      </c>
      <c r="G228" s="200" t="s">
        <v>274</v>
      </c>
      <c r="H228" s="201">
        <v>221.185</v>
      </c>
      <c r="I228" s="202"/>
      <c r="J228" s="203">
        <f>ROUND(I228*H228,2)</f>
        <v>0</v>
      </c>
      <c r="K228" s="199" t="s">
        <v>203</v>
      </c>
      <c r="L228" s="45"/>
      <c r="M228" s="204" t="s">
        <v>19</v>
      </c>
      <c r="N228" s="205" t="s">
        <v>46</v>
      </c>
      <c r="O228" s="85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8" t="s">
        <v>127</v>
      </c>
      <c r="AT228" s="208" t="s">
        <v>123</v>
      </c>
      <c r="AU228" s="208" t="s">
        <v>85</v>
      </c>
      <c r="AY228" s="18" t="s">
        <v>122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8" t="s">
        <v>83</v>
      </c>
      <c r="BK228" s="209">
        <f>ROUND(I228*H228,2)</f>
        <v>0</v>
      </c>
      <c r="BL228" s="18" t="s">
        <v>127</v>
      </c>
      <c r="BM228" s="208" t="s">
        <v>846</v>
      </c>
    </row>
    <row r="229" s="2" customFormat="1">
      <c r="A229" s="39"/>
      <c r="B229" s="40"/>
      <c r="C229" s="41"/>
      <c r="D229" s="228" t="s">
        <v>205</v>
      </c>
      <c r="E229" s="41"/>
      <c r="F229" s="229" t="s">
        <v>750</v>
      </c>
      <c r="G229" s="41"/>
      <c r="H229" s="41"/>
      <c r="I229" s="212"/>
      <c r="J229" s="41"/>
      <c r="K229" s="41"/>
      <c r="L229" s="45"/>
      <c r="M229" s="213"/>
      <c r="N229" s="214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205</v>
      </c>
      <c r="AU229" s="18" t="s">
        <v>85</v>
      </c>
    </row>
    <row r="230" s="2" customFormat="1" ht="44.25" customHeight="1">
      <c r="A230" s="39"/>
      <c r="B230" s="40"/>
      <c r="C230" s="197" t="s">
        <v>421</v>
      </c>
      <c r="D230" s="197" t="s">
        <v>123</v>
      </c>
      <c r="E230" s="198" t="s">
        <v>752</v>
      </c>
      <c r="F230" s="199" t="s">
        <v>753</v>
      </c>
      <c r="G230" s="200" t="s">
        <v>274</v>
      </c>
      <c r="H230" s="201">
        <v>3096.5900000000001</v>
      </c>
      <c r="I230" s="202"/>
      <c r="J230" s="203">
        <f>ROUND(I230*H230,2)</f>
        <v>0</v>
      </c>
      <c r="K230" s="199" t="s">
        <v>203</v>
      </c>
      <c r="L230" s="45"/>
      <c r="M230" s="204" t="s">
        <v>19</v>
      </c>
      <c r="N230" s="205" t="s">
        <v>46</v>
      </c>
      <c r="O230" s="85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8" t="s">
        <v>127</v>
      </c>
      <c r="AT230" s="208" t="s">
        <v>123</v>
      </c>
      <c r="AU230" s="208" t="s">
        <v>85</v>
      </c>
      <c r="AY230" s="18" t="s">
        <v>122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8" t="s">
        <v>83</v>
      </c>
      <c r="BK230" s="209">
        <f>ROUND(I230*H230,2)</f>
        <v>0</v>
      </c>
      <c r="BL230" s="18" t="s">
        <v>127</v>
      </c>
      <c r="BM230" s="208" t="s">
        <v>847</v>
      </c>
    </row>
    <row r="231" s="2" customFormat="1">
      <c r="A231" s="39"/>
      <c r="B231" s="40"/>
      <c r="C231" s="41"/>
      <c r="D231" s="228" t="s">
        <v>205</v>
      </c>
      <c r="E231" s="41"/>
      <c r="F231" s="229" t="s">
        <v>755</v>
      </c>
      <c r="G231" s="41"/>
      <c r="H231" s="41"/>
      <c r="I231" s="212"/>
      <c r="J231" s="41"/>
      <c r="K231" s="41"/>
      <c r="L231" s="45"/>
      <c r="M231" s="213"/>
      <c r="N231" s="214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205</v>
      </c>
      <c r="AU231" s="18" t="s">
        <v>85</v>
      </c>
    </row>
    <row r="232" s="13" customFormat="1">
      <c r="A232" s="13"/>
      <c r="B232" s="230"/>
      <c r="C232" s="231"/>
      <c r="D232" s="210" t="s">
        <v>207</v>
      </c>
      <c r="E232" s="232" t="s">
        <v>19</v>
      </c>
      <c r="F232" s="233" t="s">
        <v>848</v>
      </c>
      <c r="G232" s="231"/>
      <c r="H232" s="234">
        <v>3096.5900000000001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207</v>
      </c>
      <c r="AU232" s="240" t="s">
        <v>85</v>
      </c>
      <c r="AV232" s="13" t="s">
        <v>85</v>
      </c>
      <c r="AW232" s="13" t="s">
        <v>37</v>
      </c>
      <c r="AX232" s="13" t="s">
        <v>83</v>
      </c>
      <c r="AY232" s="240" t="s">
        <v>122</v>
      </c>
    </row>
    <row r="233" s="2" customFormat="1" ht="44.25" customHeight="1">
      <c r="A233" s="39"/>
      <c r="B233" s="40"/>
      <c r="C233" s="197" t="s">
        <v>441</v>
      </c>
      <c r="D233" s="197" t="s">
        <v>123</v>
      </c>
      <c r="E233" s="198" t="s">
        <v>763</v>
      </c>
      <c r="F233" s="199" t="s">
        <v>764</v>
      </c>
      <c r="G233" s="200" t="s">
        <v>274</v>
      </c>
      <c r="H233" s="201">
        <v>231.08799999999999</v>
      </c>
      <c r="I233" s="202"/>
      <c r="J233" s="203">
        <f>ROUND(I233*H233,2)</f>
        <v>0</v>
      </c>
      <c r="K233" s="199" t="s">
        <v>203</v>
      </c>
      <c r="L233" s="45"/>
      <c r="M233" s="204" t="s">
        <v>19</v>
      </c>
      <c r="N233" s="205" t="s">
        <v>46</v>
      </c>
      <c r="O233" s="85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8" t="s">
        <v>127</v>
      </c>
      <c r="AT233" s="208" t="s">
        <v>123</v>
      </c>
      <c r="AU233" s="208" t="s">
        <v>85</v>
      </c>
      <c r="AY233" s="18" t="s">
        <v>122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8" t="s">
        <v>83</v>
      </c>
      <c r="BK233" s="209">
        <f>ROUND(I233*H233,2)</f>
        <v>0</v>
      </c>
      <c r="BL233" s="18" t="s">
        <v>127</v>
      </c>
      <c r="BM233" s="208" t="s">
        <v>849</v>
      </c>
    </row>
    <row r="234" s="2" customFormat="1">
      <c r="A234" s="39"/>
      <c r="B234" s="40"/>
      <c r="C234" s="41"/>
      <c r="D234" s="228" t="s">
        <v>205</v>
      </c>
      <c r="E234" s="41"/>
      <c r="F234" s="229" t="s">
        <v>766</v>
      </c>
      <c r="G234" s="41"/>
      <c r="H234" s="41"/>
      <c r="I234" s="212"/>
      <c r="J234" s="41"/>
      <c r="K234" s="41"/>
      <c r="L234" s="45"/>
      <c r="M234" s="213"/>
      <c r="N234" s="214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205</v>
      </c>
      <c r="AU234" s="18" t="s">
        <v>85</v>
      </c>
    </row>
    <row r="235" s="11" customFormat="1" ht="22.8" customHeight="1">
      <c r="A235" s="11"/>
      <c r="B235" s="183"/>
      <c r="C235" s="184"/>
      <c r="D235" s="185" t="s">
        <v>74</v>
      </c>
      <c r="E235" s="226" t="s">
        <v>358</v>
      </c>
      <c r="F235" s="226" t="s">
        <v>359</v>
      </c>
      <c r="G235" s="184"/>
      <c r="H235" s="184"/>
      <c r="I235" s="187"/>
      <c r="J235" s="227">
        <f>BK235</f>
        <v>0</v>
      </c>
      <c r="K235" s="184"/>
      <c r="L235" s="189"/>
      <c r="M235" s="190"/>
      <c r="N235" s="191"/>
      <c r="O235" s="191"/>
      <c r="P235" s="192">
        <f>SUM(P236:P237)</f>
        <v>0</v>
      </c>
      <c r="Q235" s="191"/>
      <c r="R235" s="192">
        <f>SUM(R236:R237)</f>
        <v>0</v>
      </c>
      <c r="S235" s="191"/>
      <c r="T235" s="193">
        <f>SUM(T236:T237)</f>
        <v>0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R235" s="194" t="s">
        <v>83</v>
      </c>
      <c r="AT235" s="195" t="s">
        <v>74</v>
      </c>
      <c r="AU235" s="195" t="s">
        <v>83</v>
      </c>
      <c r="AY235" s="194" t="s">
        <v>122</v>
      </c>
      <c r="BK235" s="196">
        <f>SUM(BK236:BK237)</f>
        <v>0</v>
      </c>
    </row>
    <row r="236" s="2" customFormat="1" ht="33" customHeight="1">
      <c r="A236" s="39"/>
      <c r="B236" s="40"/>
      <c r="C236" s="197" t="s">
        <v>447</v>
      </c>
      <c r="D236" s="197" t="s">
        <v>123</v>
      </c>
      <c r="E236" s="198" t="s">
        <v>361</v>
      </c>
      <c r="F236" s="199" t="s">
        <v>362</v>
      </c>
      <c r="G236" s="200" t="s">
        <v>274</v>
      </c>
      <c r="H236" s="201">
        <v>315.92599999999999</v>
      </c>
      <c r="I236" s="202"/>
      <c r="J236" s="203">
        <f>ROUND(I236*H236,2)</f>
        <v>0</v>
      </c>
      <c r="K236" s="199" t="s">
        <v>203</v>
      </c>
      <c r="L236" s="45"/>
      <c r="M236" s="204" t="s">
        <v>19</v>
      </c>
      <c r="N236" s="205" t="s">
        <v>46</v>
      </c>
      <c r="O236" s="85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08" t="s">
        <v>127</v>
      </c>
      <c r="AT236" s="208" t="s">
        <v>123</v>
      </c>
      <c r="AU236" s="208" t="s">
        <v>85</v>
      </c>
      <c r="AY236" s="18" t="s">
        <v>122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8" t="s">
        <v>83</v>
      </c>
      <c r="BK236" s="209">
        <f>ROUND(I236*H236,2)</f>
        <v>0</v>
      </c>
      <c r="BL236" s="18" t="s">
        <v>127</v>
      </c>
      <c r="BM236" s="208" t="s">
        <v>850</v>
      </c>
    </row>
    <row r="237" s="2" customFormat="1">
      <c r="A237" s="39"/>
      <c r="B237" s="40"/>
      <c r="C237" s="41"/>
      <c r="D237" s="228" t="s">
        <v>205</v>
      </c>
      <c r="E237" s="41"/>
      <c r="F237" s="229" t="s">
        <v>364</v>
      </c>
      <c r="G237" s="41"/>
      <c r="H237" s="41"/>
      <c r="I237" s="212"/>
      <c r="J237" s="41"/>
      <c r="K237" s="41"/>
      <c r="L237" s="45"/>
      <c r="M237" s="262"/>
      <c r="N237" s="263"/>
      <c r="O237" s="217"/>
      <c r="P237" s="217"/>
      <c r="Q237" s="217"/>
      <c r="R237" s="217"/>
      <c r="S237" s="217"/>
      <c r="T237" s="264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205</v>
      </c>
      <c r="AU237" s="18" t="s">
        <v>85</v>
      </c>
    </row>
    <row r="238" s="2" customFormat="1" ht="6.96" customHeight="1">
      <c r="A238" s="39"/>
      <c r="B238" s="60"/>
      <c r="C238" s="61"/>
      <c r="D238" s="61"/>
      <c r="E238" s="61"/>
      <c r="F238" s="61"/>
      <c r="G238" s="61"/>
      <c r="H238" s="61"/>
      <c r="I238" s="61"/>
      <c r="J238" s="61"/>
      <c r="K238" s="61"/>
      <c r="L238" s="45"/>
      <c r="M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</row>
  </sheetData>
  <sheetProtection sheet="1" autoFilter="0" formatColumns="0" formatRows="0" objects="1" scenarios="1" spinCount="100000" saltValue="0dYqMrZJm6cj6RxeENCqgtvX4ntmycBzqdMyKT6/WMGkzVyisOSIPHyHx5sqCxCxQzK8GypPw+yFc5tVrcIqOA==" hashValue="qkhUamFTMX8Arh8QgR6kkE+NwsCvkvIiJq37WvCZoaJ5nMgfwwiqFNaMWHt35desiJTRkgGhDZztyM3uajB5aQ==" algorithmName="SHA-512" password="CC35"/>
  <autoFilter ref="C84:K23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3_02/114203103"/>
    <hyperlink ref="F94" r:id="rId2" display="https://podminky.urs.cz/item/CS_URS_2023_02/115001106"/>
    <hyperlink ref="F96" r:id="rId3" display="https://podminky.urs.cz/item/CS_URS_2023_02/115101203"/>
    <hyperlink ref="F98" r:id="rId4" display="https://podminky.urs.cz/item/CS_URS_2023_02/115101303"/>
    <hyperlink ref="F104" r:id="rId5" display="https://podminky.urs.cz/item/CS_URS_2023_02/132351104"/>
    <hyperlink ref="F108" r:id="rId6" display="https://podminky.urs.cz/item/CS_URS_2023_02/132551103"/>
    <hyperlink ref="F112" r:id="rId7" display="https://podminky.urs.cz/item/CS_URS_2023_02/162351124"/>
    <hyperlink ref="F116" r:id="rId8" display="https://podminky.urs.cz/item/CS_URS_2023_02/167151102"/>
    <hyperlink ref="F120" r:id="rId9" display="https://podminky.urs.cz/item/CS_URS_2023_02/171151111"/>
    <hyperlink ref="F124" r:id="rId10" display="https://podminky.urs.cz/item/CS_URS_2023_02/162751137"/>
    <hyperlink ref="F129" r:id="rId11" display="https://podminky.urs.cz/item/CS_URS_2023_02/162751139"/>
    <hyperlink ref="F135" r:id="rId12" display="https://podminky.urs.cz/item/CS_URS_2023_02/162751157"/>
    <hyperlink ref="F139" r:id="rId13" display="https://podminky.urs.cz/item/CS_URS_2023_02/162751159"/>
    <hyperlink ref="F145" r:id="rId14" display="https://podminky.urs.cz/item/CS_URS_2023_02/171251201"/>
    <hyperlink ref="F154" r:id="rId15" display="https://podminky.urs.cz/item/CS_URS_2023_02/175151101"/>
    <hyperlink ref="F162" r:id="rId16" display="https://podminky.urs.cz/item/CS_URS_2023_02/451317124"/>
    <hyperlink ref="F167" r:id="rId17" display="https://podminky.urs.cz/item/CS_URS_2023_02/463211158"/>
    <hyperlink ref="F175" r:id="rId18" display="https://podminky.urs.cz/item/CS_URS_2023_02/465511523"/>
    <hyperlink ref="F186" r:id="rId19" display="https://podminky.urs.cz/item/CS_URS_2023_02/871313121"/>
    <hyperlink ref="F192" r:id="rId20" display="https://podminky.urs.cz/item/CS_URS_2023_02/871373121"/>
    <hyperlink ref="F198" r:id="rId21" display="https://podminky.urs.cz/item/CS_URS_2023_02/894812111"/>
    <hyperlink ref="F202" r:id="rId22" display="https://podminky.urs.cz/item/CS_URS_2023_02/894812131"/>
    <hyperlink ref="F206" r:id="rId23" display="https://podminky.urs.cz/item/CS_URS_2023_02/894812155"/>
    <hyperlink ref="F210" r:id="rId24" display="https://podminky.urs.cz/item/CS_URS_2023_02/894812332"/>
    <hyperlink ref="F214" r:id="rId25" display="https://podminky.urs.cz/item/CS_URS_2023_02/894812336"/>
    <hyperlink ref="F218" r:id="rId26" display="https://podminky.urs.cz/item/CS_URS_2023_02/894812339"/>
    <hyperlink ref="F222" r:id="rId27" display="https://podminky.urs.cz/item/CS_URS_2023_02/894812354"/>
    <hyperlink ref="F229" r:id="rId28" display="https://podminky.urs.cz/item/CS_URS_2023_02/997002511"/>
    <hyperlink ref="F231" r:id="rId29" display="https://podminky.urs.cz/item/CS_URS_2023_02/997002519"/>
    <hyperlink ref="F234" r:id="rId30" display="https://podminky.urs.cz/item/CS_URS_2023_02/997013873"/>
    <hyperlink ref="F237" r:id="rId31" display="https://podminky.urs.cz/item/CS_URS_2023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851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852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853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854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855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856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857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858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859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860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861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82</v>
      </c>
      <c r="F18" s="286" t="s">
        <v>862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863</v>
      </c>
      <c r="F19" s="286" t="s">
        <v>864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865</v>
      </c>
      <c r="F20" s="286" t="s">
        <v>866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867</v>
      </c>
      <c r="F21" s="286" t="s">
        <v>868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869</v>
      </c>
      <c r="F22" s="286" t="s">
        <v>870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871</v>
      </c>
      <c r="F23" s="286" t="s">
        <v>872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873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874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875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876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877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878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879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880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881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107</v>
      </c>
      <c r="F36" s="286"/>
      <c r="G36" s="286" t="s">
        <v>882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883</v>
      </c>
      <c r="F37" s="286"/>
      <c r="G37" s="286" t="s">
        <v>884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56</v>
      </c>
      <c r="F38" s="286"/>
      <c r="G38" s="286" t="s">
        <v>885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57</v>
      </c>
      <c r="F39" s="286"/>
      <c r="G39" s="286" t="s">
        <v>886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108</v>
      </c>
      <c r="F40" s="286"/>
      <c r="G40" s="286" t="s">
        <v>887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109</v>
      </c>
      <c r="F41" s="286"/>
      <c r="G41" s="286" t="s">
        <v>888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889</v>
      </c>
      <c r="F42" s="286"/>
      <c r="G42" s="286" t="s">
        <v>890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891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892</v>
      </c>
      <c r="F44" s="286"/>
      <c r="G44" s="286" t="s">
        <v>893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111</v>
      </c>
      <c r="F45" s="286"/>
      <c r="G45" s="286" t="s">
        <v>894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895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896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897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898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899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900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901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902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903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904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905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906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907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908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909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910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911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912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913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914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915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916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917</v>
      </c>
      <c r="D76" s="304"/>
      <c r="E76" s="304"/>
      <c r="F76" s="304" t="s">
        <v>918</v>
      </c>
      <c r="G76" s="305"/>
      <c r="H76" s="304" t="s">
        <v>57</v>
      </c>
      <c r="I76" s="304" t="s">
        <v>60</v>
      </c>
      <c r="J76" s="304" t="s">
        <v>919</v>
      </c>
      <c r="K76" s="303"/>
    </row>
    <row r="77" s="1" customFormat="1" ht="17.25" customHeight="1">
      <c r="B77" s="301"/>
      <c r="C77" s="306" t="s">
        <v>920</v>
      </c>
      <c r="D77" s="306"/>
      <c r="E77" s="306"/>
      <c r="F77" s="307" t="s">
        <v>921</v>
      </c>
      <c r="G77" s="308"/>
      <c r="H77" s="306"/>
      <c r="I77" s="306"/>
      <c r="J77" s="306" t="s">
        <v>922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56</v>
      </c>
      <c r="D79" s="311"/>
      <c r="E79" s="311"/>
      <c r="F79" s="312" t="s">
        <v>923</v>
      </c>
      <c r="G79" s="313"/>
      <c r="H79" s="289" t="s">
        <v>924</v>
      </c>
      <c r="I79" s="289" t="s">
        <v>925</v>
      </c>
      <c r="J79" s="289">
        <v>20</v>
      </c>
      <c r="K79" s="303"/>
    </row>
    <row r="80" s="1" customFormat="1" ht="15" customHeight="1">
      <c r="B80" s="301"/>
      <c r="C80" s="289" t="s">
        <v>926</v>
      </c>
      <c r="D80" s="289"/>
      <c r="E80" s="289"/>
      <c r="F80" s="312" t="s">
        <v>923</v>
      </c>
      <c r="G80" s="313"/>
      <c r="H80" s="289" t="s">
        <v>927</v>
      </c>
      <c r="I80" s="289" t="s">
        <v>925</v>
      </c>
      <c r="J80" s="289">
        <v>120</v>
      </c>
      <c r="K80" s="303"/>
    </row>
    <row r="81" s="1" customFormat="1" ht="15" customHeight="1">
      <c r="B81" s="314"/>
      <c r="C81" s="289" t="s">
        <v>928</v>
      </c>
      <c r="D81" s="289"/>
      <c r="E81" s="289"/>
      <c r="F81" s="312" t="s">
        <v>929</v>
      </c>
      <c r="G81" s="313"/>
      <c r="H81" s="289" t="s">
        <v>930</v>
      </c>
      <c r="I81" s="289" t="s">
        <v>925</v>
      </c>
      <c r="J81" s="289">
        <v>50</v>
      </c>
      <c r="K81" s="303"/>
    </row>
    <row r="82" s="1" customFormat="1" ht="15" customHeight="1">
      <c r="B82" s="314"/>
      <c r="C82" s="289" t="s">
        <v>931</v>
      </c>
      <c r="D82" s="289"/>
      <c r="E82" s="289"/>
      <c r="F82" s="312" t="s">
        <v>923</v>
      </c>
      <c r="G82" s="313"/>
      <c r="H82" s="289" t="s">
        <v>932</v>
      </c>
      <c r="I82" s="289" t="s">
        <v>933</v>
      </c>
      <c r="J82" s="289"/>
      <c r="K82" s="303"/>
    </row>
    <row r="83" s="1" customFormat="1" ht="15" customHeight="1">
      <c r="B83" s="314"/>
      <c r="C83" s="315" t="s">
        <v>934</v>
      </c>
      <c r="D83" s="315"/>
      <c r="E83" s="315"/>
      <c r="F83" s="316" t="s">
        <v>929</v>
      </c>
      <c r="G83" s="315"/>
      <c r="H83" s="315" t="s">
        <v>935</v>
      </c>
      <c r="I83" s="315" t="s">
        <v>925</v>
      </c>
      <c r="J83" s="315">
        <v>15</v>
      </c>
      <c r="K83" s="303"/>
    </row>
    <row r="84" s="1" customFormat="1" ht="15" customHeight="1">
      <c r="B84" s="314"/>
      <c r="C84" s="315" t="s">
        <v>936</v>
      </c>
      <c r="D84" s="315"/>
      <c r="E84" s="315"/>
      <c r="F84" s="316" t="s">
        <v>929</v>
      </c>
      <c r="G84" s="315"/>
      <c r="H84" s="315" t="s">
        <v>937</v>
      </c>
      <c r="I84" s="315" t="s">
        <v>925</v>
      </c>
      <c r="J84" s="315">
        <v>15</v>
      </c>
      <c r="K84" s="303"/>
    </row>
    <row r="85" s="1" customFormat="1" ht="15" customHeight="1">
      <c r="B85" s="314"/>
      <c r="C85" s="315" t="s">
        <v>938</v>
      </c>
      <c r="D85" s="315"/>
      <c r="E85" s="315"/>
      <c r="F85" s="316" t="s">
        <v>929</v>
      </c>
      <c r="G85" s="315"/>
      <c r="H85" s="315" t="s">
        <v>939</v>
      </c>
      <c r="I85" s="315" t="s">
        <v>925</v>
      </c>
      <c r="J85" s="315">
        <v>20</v>
      </c>
      <c r="K85" s="303"/>
    </row>
    <row r="86" s="1" customFormat="1" ht="15" customHeight="1">
      <c r="B86" s="314"/>
      <c r="C86" s="315" t="s">
        <v>940</v>
      </c>
      <c r="D86" s="315"/>
      <c r="E86" s="315"/>
      <c r="F86" s="316" t="s">
        <v>929</v>
      </c>
      <c r="G86" s="315"/>
      <c r="H86" s="315" t="s">
        <v>941</v>
      </c>
      <c r="I86" s="315" t="s">
        <v>925</v>
      </c>
      <c r="J86" s="315">
        <v>20</v>
      </c>
      <c r="K86" s="303"/>
    </row>
    <row r="87" s="1" customFormat="1" ht="15" customHeight="1">
      <c r="B87" s="314"/>
      <c r="C87" s="289" t="s">
        <v>942</v>
      </c>
      <c r="D87" s="289"/>
      <c r="E87" s="289"/>
      <c r="F87" s="312" t="s">
        <v>929</v>
      </c>
      <c r="G87" s="313"/>
      <c r="H87" s="289" t="s">
        <v>943</v>
      </c>
      <c r="I87" s="289" t="s">
        <v>925</v>
      </c>
      <c r="J87" s="289">
        <v>50</v>
      </c>
      <c r="K87" s="303"/>
    </row>
    <row r="88" s="1" customFormat="1" ht="15" customHeight="1">
      <c r="B88" s="314"/>
      <c r="C88" s="289" t="s">
        <v>944</v>
      </c>
      <c r="D88" s="289"/>
      <c r="E88" s="289"/>
      <c r="F88" s="312" t="s">
        <v>929</v>
      </c>
      <c r="G88" s="313"/>
      <c r="H88" s="289" t="s">
        <v>945</v>
      </c>
      <c r="I88" s="289" t="s">
        <v>925</v>
      </c>
      <c r="J88" s="289">
        <v>20</v>
      </c>
      <c r="K88" s="303"/>
    </row>
    <row r="89" s="1" customFormat="1" ht="15" customHeight="1">
      <c r="B89" s="314"/>
      <c r="C89" s="289" t="s">
        <v>946</v>
      </c>
      <c r="D89" s="289"/>
      <c r="E89" s="289"/>
      <c r="F89" s="312" t="s">
        <v>929</v>
      </c>
      <c r="G89" s="313"/>
      <c r="H89" s="289" t="s">
        <v>947</v>
      </c>
      <c r="I89" s="289" t="s">
        <v>925</v>
      </c>
      <c r="J89" s="289">
        <v>20</v>
      </c>
      <c r="K89" s="303"/>
    </row>
    <row r="90" s="1" customFormat="1" ht="15" customHeight="1">
      <c r="B90" s="314"/>
      <c r="C90" s="289" t="s">
        <v>948</v>
      </c>
      <c r="D90" s="289"/>
      <c r="E90" s="289"/>
      <c r="F90" s="312" t="s">
        <v>929</v>
      </c>
      <c r="G90" s="313"/>
      <c r="H90" s="289" t="s">
        <v>949</v>
      </c>
      <c r="I90" s="289" t="s">
        <v>925</v>
      </c>
      <c r="J90" s="289">
        <v>50</v>
      </c>
      <c r="K90" s="303"/>
    </row>
    <row r="91" s="1" customFormat="1" ht="15" customHeight="1">
      <c r="B91" s="314"/>
      <c r="C91" s="289" t="s">
        <v>950</v>
      </c>
      <c r="D91" s="289"/>
      <c r="E91" s="289"/>
      <c r="F91" s="312" t="s">
        <v>929</v>
      </c>
      <c r="G91" s="313"/>
      <c r="H91" s="289" t="s">
        <v>950</v>
      </c>
      <c r="I91" s="289" t="s">
        <v>925</v>
      </c>
      <c r="J91" s="289">
        <v>50</v>
      </c>
      <c r="K91" s="303"/>
    </row>
    <row r="92" s="1" customFormat="1" ht="15" customHeight="1">
      <c r="B92" s="314"/>
      <c r="C92" s="289" t="s">
        <v>951</v>
      </c>
      <c r="D92" s="289"/>
      <c r="E92" s="289"/>
      <c r="F92" s="312" t="s">
        <v>929</v>
      </c>
      <c r="G92" s="313"/>
      <c r="H92" s="289" t="s">
        <v>952</v>
      </c>
      <c r="I92" s="289" t="s">
        <v>925</v>
      </c>
      <c r="J92" s="289">
        <v>255</v>
      </c>
      <c r="K92" s="303"/>
    </row>
    <row r="93" s="1" customFormat="1" ht="15" customHeight="1">
      <c r="B93" s="314"/>
      <c r="C93" s="289" t="s">
        <v>953</v>
      </c>
      <c r="D93" s="289"/>
      <c r="E93" s="289"/>
      <c r="F93" s="312" t="s">
        <v>923</v>
      </c>
      <c r="G93" s="313"/>
      <c r="H93" s="289" t="s">
        <v>954</v>
      </c>
      <c r="I93" s="289" t="s">
        <v>955</v>
      </c>
      <c r="J93" s="289"/>
      <c r="K93" s="303"/>
    </row>
    <row r="94" s="1" customFormat="1" ht="15" customHeight="1">
      <c r="B94" s="314"/>
      <c r="C94" s="289" t="s">
        <v>956</v>
      </c>
      <c r="D94" s="289"/>
      <c r="E94" s="289"/>
      <c r="F94" s="312" t="s">
        <v>923</v>
      </c>
      <c r="G94" s="313"/>
      <c r="H94" s="289" t="s">
        <v>957</v>
      </c>
      <c r="I94" s="289" t="s">
        <v>958</v>
      </c>
      <c r="J94" s="289"/>
      <c r="K94" s="303"/>
    </row>
    <row r="95" s="1" customFormat="1" ht="15" customHeight="1">
      <c r="B95" s="314"/>
      <c r="C95" s="289" t="s">
        <v>959</v>
      </c>
      <c r="D95" s="289"/>
      <c r="E95" s="289"/>
      <c r="F95" s="312" t="s">
        <v>923</v>
      </c>
      <c r="G95" s="313"/>
      <c r="H95" s="289" t="s">
        <v>959</v>
      </c>
      <c r="I95" s="289" t="s">
        <v>958</v>
      </c>
      <c r="J95" s="289"/>
      <c r="K95" s="303"/>
    </row>
    <row r="96" s="1" customFormat="1" ht="15" customHeight="1">
      <c r="B96" s="314"/>
      <c r="C96" s="289" t="s">
        <v>41</v>
      </c>
      <c r="D96" s="289"/>
      <c r="E96" s="289"/>
      <c r="F96" s="312" t="s">
        <v>923</v>
      </c>
      <c r="G96" s="313"/>
      <c r="H96" s="289" t="s">
        <v>960</v>
      </c>
      <c r="I96" s="289" t="s">
        <v>958</v>
      </c>
      <c r="J96" s="289"/>
      <c r="K96" s="303"/>
    </row>
    <row r="97" s="1" customFormat="1" ht="15" customHeight="1">
      <c r="B97" s="314"/>
      <c r="C97" s="289" t="s">
        <v>51</v>
      </c>
      <c r="D97" s="289"/>
      <c r="E97" s="289"/>
      <c r="F97" s="312" t="s">
        <v>923</v>
      </c>
      <c r="G97" s="313"/>
      <c r="H97" s="289" t="s">
        <v>961</v>
      </c>
      <c r="I97" s="289" t="s">
        <v>958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962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917</v>
      </c>
      <c r="D103" s="304"/>
      <c r="E103" s="304"/>
      <c r="F103" s="304" t="s">
        <v>918</v>
      </c>
      <c r="G103" s="305"/>
      <c r="H103" s="304" t="s">
        <v>57</v>
      </c>
      <c r="I103" s="304" t="s">
        <v>60</v>
      </c>
      <c r="J103" s="304" t="s">
        <v>919</v>
      </c>
      <c r="K103" s="303"/>
    </row>
    <row r="104" s="1" customFormat="1" ht="17.25" customHeight="1">
      <c r="B104" s="301"/>
      <c r="C104" s="306" t="s">
        <v>920</v>
      </c>
      <c r="D104" s="306"/>
      <c r="E104" s="306"/>
      <c r="F104" s="307" t="s">
        <v>921</v>
      </c>
      <c r="G104" s="308"/>
      <c r="H104" s="306"/>
      <c r="I104" s="306"/>
      <c r="J104" s="306" t="s">
        <v>922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56</v>
      </c>
      <c r="D106" s="311"/>
      <c r="E106" s="311"/>
      <c r="F106" s="312" t="s">
        <v>923</v>
      </c>
      <c r="G106" s="289"/>
      <c r="H106" s="289" t="s">
        <v>963</v>
      </c>
      <c r="I106" s="289" t="s">
        <v>925</v>
      </c>
      <c r="J106" s="289">
        <v>20</v>
      </c>
      <c r="K106" s="303"/>
    </row>
    <row r="107" s="1" customFormat="1" ht="15" customHeight="1">
      <c r="B107" s="301"/>
      <c r="C107" s="289" t="s">
        <v>926</v>
      </c>
      <c r="D107" s="289"/>
      <c r="E107" s="289"/>
      <c r="F107" s="312" t="s">
        <v>923</v>
      </c>
      <c r="G107" s="289"/>
      <c r="H107" s="289" t="s">
        <v>963</v>
      </c>
      <c r="I107" s="289" t="s">
        <v>925</v>
      </c>
      <c r="J107" s="289">
        <v>120</v>
      </c>
      <c r="K107" s="303"/>
    </row>
    <row r="108" s="1" customFormat="1" ht="15" customHeight="1">
      <c r="B108" s="314"/>
      <c r="C108" s="289" t="s">
        <v>928</v>
      </c>
      <c r="D108" s="289"/>
      <c r="E108" s="289"/>
      <c r="F108" s="312" t="s">
        <v>929</v>
      </c>
      <c r="G108" s="289"/>
      <c r="H108" s="289" t="s">
        <v>963</v>
      </c>
      <c r="I108" s="289" t="s">
        <v>925</v>
      </c>
      <c r="J108" s="289">
        <v>50</v>
      </c>
      <c r="K108" s="303"/>
    </row>
    <row r="109" s="1" customFormat="1" ht="15" customHeight="1">
      <c r="B109" s="314"/>
      <c r="C109" s="289" t="s">
        <v>931</v>
      </c>
      <c r="D109" s="289"/>
      <c r="E109" s="289"/>
      <c r="F109" s="312" t="s">
        <v>923</v>
      </c>
      <c r="G109" s="289"/>
      <c r="H109" s="289" t="s">
        <v>963</v>
      </c>
      <c r="I109" s="289" t="s">
        <v>933</v>
      </c>
      <c r="J109" s="289"/>
      <c r="K109" s="303"/>
    </row>
    <row r="110" s="1" customFormat="1" ht="15" customHeight="1">
      <c r="B110" s="314"/>
      <c r="C110" s="289" t="s">
        <v>942</v>
      </c>
      <c r="D110" s="289"/>
      <c r="E110" s="289"/>
      <c r="F110" s="312" t="s">
        <v>929</v>
      </c>
      <c r="G110" s="289"/>
      <c r="H110" s="289" t="s">
        <v>963</v>
      </c>
      <c r="I110" s="289" t="s">
        <v>925</v>
      </c>
      <c r="J110" s="289">
        <v>50</v>
      </c>
      <c r="K110" s="303"/>
    </row>
    <row r="111" s="1" customFormat="1" ht="15" customHeight="1">
      <c r="B111" s="314"/>
      <c r="C111" s="289" t="s">
        <v>950</v>
      </c>
      <c r="D111" s="289"/>
      <c r="E111" s="289"/>
      <c r="F111" s="312" t="s">
        <v>929</v>
      </c>
      <c r="G111" s="289"/>
      <c r="H111" s="289" t="s">
        <v>963</v>
      </c>
      <c r="I111" s="289" t="s">
        <v>925</v>
      </c>
      <c r="J111" s="289">
        <v>50</v>
      </c>
      <c r="K111" s="303"/>
    </row>
    <row r="112" s="1" customFormat="1" ht="15" customHeight="1">
      <c r="B112" s="314"/>
      <c r="C112" s="289" t="s">
        <v>948</v>
      </c>
      <c r="D112" s="289"/>
      <c r="E112" s="289"/>
      <c r="F112" s="312" t="s">
        <v>929</v>
      </c>
      <c r="G112" s="289"/>
      <c r="H112" s="289" t="s">
        <v>963</v>
      </c>
      <c r="I112" s="289" t="s">
        <v>925</v>
      </c>
      <c r="J112" s="289">
        <v>50</v>
      </c>
      <c r="K112" s="303"/>
    </row>
    <row r="113" s="1" customFormat="1" ht="15" customHeight="1">
      <c r="B113" s="314"/>
      <c r="C113" s="289" t="s">
        <v>56</v>
      </c>
      <c r="D113" s="289"/>
      <c r="E113" s="289"/>
      <c r="F113" s="312" t="s">
        <v>923</v>
      </c>
      <c r="G113" s="289"/>
      <c r="H113" s="289" t="s">
        <v>964</v>
      </c>
      <c r="I113" s="289" t="s">
        <v>925</v>
      </c>
      <c r="J113" s="289">
        <v>20</v>
      </c>
      <c r="K113" s="303"/>
    </row>
    <row r="114" s="1" customFormat="1" ht="15" customHeight="1">
      <c r="B114" s="314"/>
      <c r="C114" s="289" t="s">
        <v>965</v>
      </c>
      <c r="D114" s="289"/>
      <c r="E114" s="289"/>
      <c r="F114" s="312" t="s">
        <v>923</v>
      </c>
      <c r="G114" s="289"/>
      <c r="H114" s="289" t="s">
        <v>966</v>
      </c>
      <c r="I114" s="289" t="s">
        <v>925</v>
      </c>
      <c r="J114" s="289">
        <v>120</v>
      </c>
      <c r="K114" s="303"/>
    </row>
    <row r="115" s="1" customFormat="1" ht="15" customHeight="1">
      <c r="B115" s="314"/>
      <c r="C115" s="289" t="s">
        <v>41</v>
      </c>
      <c r="D115" s="289"/>
      <c r="E115" s="289"/>
      <c r="F115" s="312" t="s">
        <v>923</v>
      </c>
      <c r="G115" s="289"/>
      <c r="H115" s="289" t="s">
        <v>967</v>
      </c>
      <c r="I115" s="289" t="s">
        <v>958</v>
      </c>
      <c r="J115" s="289"/>
      <c r="K115" s="303"/>
    </row>
    <row r="116" s="1" customFormat="1" ht="15" customHeight="1">
      <c r="B116" s="314"/>
      <c r="C116" s="289" t="s">
        <v>51</v>
      </c>
      <c r="D116" s="289"/>
      <c r="E116" s="289"/>
      <c r="F116" s="312" t="s">
        <v>923</v>
      </c>
      <c r="G116" s="289"/>
      <c r="H116" s="289" t="s">
        <v>968</v>
      </c>
      <c r="I116" s="289" t="s">
        <v>958</v>
      </c>
      <c r="J116" s="289"/>
      <c r="K116" s="303"/>
    </row>
    <row r="117" s="1" customFormat="1" ht="15" customHeight="1">
      <c r="B117" s="314"/>
      <c r="C117" s="289" t="s">
        <v>60</v>
      </c>
      <c r="D117" s="289"/>
      <c r="E117" s="289"/>
      <c r="F117" s="312" t="s">
        <v>923</v>
      </c>
      <c r="G117" s="289"/>
      <c r="H117" s="289" t="s">
        <v>969</v>
      </c>
      <c r="I117" s="289" t="s">
        <v>970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971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917</v>
      </c>
      <c r="D123" s="304"/>
      <c r="E123" s="304"/>
      <c r="F123" s="304" t="s">
        <v>918</v>
      </c>
      <c r="G123" s="305"/>
      <c r="H123" s="304" t="s">
        <v>57</v>
      </c>
      <c r="I123" s="304" t="s">
        <v>60</v>
      </c>
      <c r="J123" s="304" t="s">
        <v>919</v>
      </c>
      <c r="K123" s="333"/>
    </row>
    <row r="124" s="1" customFormat="1" ht="17.25" customHeight="1">
      <c r="B124" s="332"/>
      <c r="C124" s="306" t="s">
        <v>920</v>
      </c>
      <c r="D124" s="306"/>
      <c r="E124" s="306"/>
      <c r="F124" s="307" t="s">
        <v>921</v>
      </c>
      <c r="G124" s="308"/>
      <c r="H124" s="306"/>
      <c r="I124" s="306"/>
      <c r="J124" s="306" t="s">
        <v>922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926</v>
      </c>
      <c r="D126" s="311"/>
      <c r="E126" s="311"/>
      <c r="F126" s="312" t="s">
        <v>923</v>
      </c>
      <c r="G126" s="289"/>
      <c r="H126" s="289" t="s">
        <v>963</v>
      </c>
      <c r="I126" s="289" t="s">
        <v>925</v>
      </c>
      <c r="J126" s="289">
        <v>120</v>
      </c>
      <c r="K126" s="337"/>
    </row>
    <row r="127" s="1" customFormat="1" ht="15" customHeight="1">
      <c r="B127" s="334"/>
      <c r="C127" s="289" t="s">
        <v>972</v>
      </c>
      <c r="D127" s="289"/>
      <c r="E127" s="289"/>
      <c r="F127" s="312" t="s">
        <v>923</v>
      </c>
      <c r="G127" s="289"/>
      <c r="H127" s="289" t="s">
        <v>973</v>
      </c>
      <c r="I127" s="289" t="s">
        <v>925</v>
      </c>
      <c r="J127" s="289" t="s">
        <v>974</v>
      </c>
      <c r="K127" s="337"/>
    </row>
    <row r="128" s="1" customFormat="1" ht="15" customHeight="1">
      <c r="B128" s="334"/>
      <c r="C128" s="289" t="s">
        <v>871</v>
      </c>
      <c r="D128" s="289"/>
      <c r="E128" s="289"/>
      <c r="F128" s="312" t="s">
        <v>923</v>
      </c>
      <c r="G128" s="289"/>
      <c r="H128" s="289" t="s">
        <v>975</v>
      </c>
      <c r="I128" s="289" t="s">
        <v>925</v>
      </c>
      <c r="J128" s="289" t="s">
        <v>974</v>
      </c>
      <c r="K128" s="337"/>
    </row>
    <row r="129" s="1" customFormat="1" ht="15" customHeight="1">
      <c r="B129" s="334"/>
      <c r="C129" s="289" t="s">
        <v>934</v>
      </c>
      <c r="D129" s="289"/>
      <c r="E129" s="289"/>
      <c r="F129" s="312" t="s">
        <v>929</v>
      </c>
      <c r="G129" s="289"/>
      <c r="H129" s="289" t="s">
        <v>935</v>
      </c>
      <c r="I129" s="289" t="s">
        <v>925</v>
      </c>
      <c r="J129" s="289">
        <v>15</v>
      </c>
      <c r="K129" s="337"/>
    </row>
    <row r="130" s="1" customFormat="1" ht="15" customHeight="1">
      <c r="B130" s="334"/>
      <c r="C130" s="315" t="s">
        <v>936</v>
      </c>
      <c r="D130" s="315"/>
      <c r="E130" s="315"/>
      <c r="F130" s="316" t="s">
        <v>929</v>
      </c>
      <c r="G130" s="315"/>
      <c r="H130" s="315" t="s">
        <v>937</v>
      </c>
      <c r="I130" s="315" t="s">
        <v>925</v>
      </c>
      <c r="J130" s="315">
        <v>15</v>
      </c>
      <c r="K130" s="337"/>
    </row>
    <row r="131" s="1" customFormat="1" ht="15" customHeight="1">
      <c r="B131" s="334"/>
      <c r="C131" s="315" t="s">
        <v>938</v>
      </c>
      <c r="D131" s="315"/>
      <c r="E131" s="315"/>
      <c r="F131" s="316" t="s">
        <v>929</v>
      </c>
      <c r="G131" s="315"/>
      <c r="H131" s="315" t="s">
        <v>939</v>
      </c>
      <c r="I131" s="315" t="s">
        <v>925</v>
      </c>
      <c r="J131" s="315">
        <v>20</v>
      </c>
      <c r="K131" s="337"/>
    </row>
    <row r="132" s="1" customFormat="1" ht="15" customHeight="1">
      <c r="B132" s="334"/>
      <c r="C132" s="315" t="s">
        <v>940</v>
      </c>
      <c r="D132" s="315"/>
      <c r="E132" s="315"/>
      <c r="F132" s="316" t="s">
        <v>929</v>
      </c>
      <c r="G132" s="315"/>
      <c r="H132" s="315" t="s">
        <v>941</v>
      </c>
      <c r="I132" s="315" t="s">
        <v>925</v>
      </c>
      <c r="J132" s="315">
        <v>20</v>
      </c>
      <c r="K132" s="337"/>
    </row>
    <row r="133" s="1" customFormat="1" ht="15" customHeight="1">
      <c r="B133" s="334"/>
      <c r="C133" s="289" t="s">
        <v>928</v>
      </c>
      <c r="D133" s="289"/>
      <c r="E133" s="289"/>
      <c r="F133" s="312" t="s">
        <v>929</v>
      </c>
      <c r="G133" s="289"/>
      <c r="H133" s="289" t="s">
        <v>963</v>
      </c>
      <c r="I133" s="289" t="s">
        <v>925</v>
      </c>
      <c r="J133" s="289">
        <v>50</v>
      </c>
      <c r="K133" s="337"/>
    </row>
    <row r="134" s="1" customFormat="1" ht="15" customHeight="1">
      <c r="B134" s="334"/>
      <c r="C134" s="289" t="s">
        <v>942</v>
      </c>
      <c r="D134" s="289"/>
      <c r="E134" s="289"/>
      <c r="F134" s="312" t="s">
        <v>929</v>
      </c>
      <c r="G134" s="289"/>
      <c r="H134" s="289" t="s">
        <v>963</v>
      </c>
      <c r="I134" s="289" t="s">
        <v>925</v>
      </c>
      <c r="J134" s="289">
        <v>50</v>
      </c>
      <c r="K134" s="337"/>
    </row>
    <row r="135" s="1" customFormat="1" ht="15" customHeight="1">
      <c r="B135" s="334"/>
      <c r="C135" s="289" t="s">
        <v>948</v>
      </c>
      <c r="D135" s="289"/>
      <c r="E135" s="289"/>
      <c r="F135" s="312" t="s">
        <v>929</v>
      </c>
      <c r="G135" s="289"/>
      <c r="H135" s="289" t="s">
        <v>963</v>
      </c>
      <c r="I135" s="289" t="s">
        <v>925</v>
      </c>
      <c r="J135" s="289">
        <v>50</v>
      </c>
      <c r="K135" s="337"/>
    </row>
    <row r="136" s="1" customFormat="1" ht="15" customHeight="1">
      <c r="B136" s="334"/>
      <c r="C136" s="289" t="s">
        <v>950</v>
      </c>
      <c r="D136" s="289"/>
      <c r="E136" s="289"/>
      <c r="F136" s="312" t="s">
        <v>929</v>
      </c>
      <c r="G136" s="289"/>
      <c r="H136" s="289" t="s">
        <v>963</v>
      </c>
      <c r="I136" s="289" t="s">
        <v>925</v>
      </c>
      <c r="J136" s="289">
        <v>50</v>
      </c>
      <c r="K136" s="337"/>
    </row>
    <row r="137" s="1" customFormat="1" ht="15" customHeight="1">
      <c r="B137" s="334"/>
      <c r="C137" s="289" t="s">
        <v>951</v>
      </c>
      <c r="D137" s="289"/>
      <c r="E137" s="289"/>
      <c r="F137" s="312" t="s">
        <v>929</v>
      </c>
      <c r="G137" s="289"/>
      <c r="H137" s="289" t="s">
        <v>976</v>
      </c>
      <c r="I137" s="289" t="s">
        <v>925</v>
      </c>
      <c r="J137" s="289">
        <v>255</v>
      </c>
      <c r="K137" s="337"/>
    </row>
    <row r="138" s="1" customFormat="1" ht="15" customHeight="1">
      <c r="B138" s="334"/>
      <c r="C138" s="289" t="s">
        <v>953</v>
      </c>
      <c r="D138" s="289"/>
      <c r="E138" s="289"/>
      <c r="F138" s="312" t="s">
        <v>923</v>
      </c>
      <c r="G138" s="289"/>
      <c r="H138" s="289" t="s">
        <v>977</v>
      </c>
      <c r="I138" s="289" t="s">
        <v>955</v>
      </c>
      <c r="J138" s="289"/>
      <c r="K138" s="337"/>
    </row>
    <row r="139" s="1" customFormat="1" ht="15" customHeight="1">
      <c r="B139" s="334"/>
      <c r="C139" s="289" t="s">
        <v>956</v>
      </c>
      <c r="D139" s="289"/>
      <c r="E139" s="289"/>
      <c r="F139" s="312" t="s">
        <v>923</v>
      </c>
      <c r="G139" s="289"/>
      <c r="H139" s="289" t="s">
        <v>978</v>
      </c>
      <c r="I139" s="289" t="s">
        <v>958</v>
      </c>
      <c r="J139" s="289"/>
      <c r="K139" s="337"/>
    </row>
    <row r="140" s="1" customFormat="1" ht="15" customHeight="1">
      <c r="B140" s="334"/>
      <c r="C140" s="289" t="s">
        <v>959</v>
      </c>
      <c r="D140" s="289"/>
      <c r="E140" s="289"/>
      <c r="F140" s="312" t="s">
        <v>923</v>
      </c>
      <c r="G140" s="289"/>
      <c r="H140" s="289" t="s">
        <v>959</v>
      </c>
      <c r="I140" s="289" t="s">
        <v>958</v>
      </c>
      <c r="J140" s="289"/>
      <c r="K140" s="337"/>
    </row>
    <row r="141" s="1" customFormat="1" ht="15" customHeight="1">
      <c r="B141" s="334"/>
      <c r="C141" s="289" t="s">
        <v>41</v>
      </c>
      <c r="D141" s="289"/>
      <c r="E141" s="289"/>
      <c r="F141" s="312" t="s">
        <v>923</v>
      </c>
      <c r="G141" s="289"/>
      <c r="H141" s="289" t="s">
        <v>979</v>
      </c>
      <c r="I141" s="289" t="s">
        <v>958</v>
      </c>
      <c r="J141" s="289"/>
      <c r="K141" s="337"/>
    </row>
    <row r="142" s="1" customFormat="1" ht="15" customHeight="1">
      <c r="B142" s="334"/>
      <c r="C142" s="289" t="s">
        <v>980</v>
      </c>
      <c r="D142" s="289"/>
      <c r="E142" s="289"/>
      <c r="F142" s="312" t="s">
        <v>923</v>
      </c>
      <c r="G142" s="289"/>
      <c r="H142" s="289" t="s">
        <v>981</v>
      </c>
      <c r="I142" s="289" t="s">
        <v>958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982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917</v>
      </c>
      <c r="D148" s="304"/>
      <c r="E148" s="304"/>
      <c r="F148" s="304" t="s">
        <v>918</v>
      </c>
      <c r="G148" s="305"/>
      <c r="H148" s="304" t="s">
        <v>57</v>
      </c>
      <c r="I148" s="304" t="s">
        <v>60</v>
      </c>
      <c r="J148" s="304" t="s">
        <v>919</v>
      </c>
      <c r="K148" s="303"/>
    </row>
    <row r="149" s="1" customFormat="1" ht="17.25" customHeight="1">
      <c r="B149" s="301"/>
      <c r="C149" s="306" t="s">
        <v>920</v>
      </c>
      <c r="D149" s="306"/>
      <c r="E149" s="306"/>
      <c r="F149" s="307" t="s">
        <v>921</v>
      </c>
      <c r="G149" s="308"/>
      <c r="H149" s="306"/>
      <c r="I149" s="306"/>
      <c r="J149" s="306" t="s">
        <v>922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926</v>
      </c>
      <c r="D151" s="289"/>
      <c r="E151" s="289"/>
      <c r="F151" s="342" t="s">
        <v>923</v>
      </c>
      <c r="G151" s="289"/>
      <c r="H151" s="341" t="s">
        <v>963</v>
      </c>
      <c r="I151" s="341" t="s">
        <v>925</v>
      </c>
      <c r="J151" s="341">
        <v>120</v>
      </c>
      <c r="K151" s="337"/>
    </row>
    <row r="152" s="1" customFormat="1" ht="15" customHeight="1">
      <c r="B152" s="314"/>
      <c r="C152" s="341" t="s">
        <v>972</v>
      </c>
      <c r="D152" s="289"/>
      <c r="E152" s="289"/>
      <c r="F152" s="342" t="s">
        <v>923</v>
      </c>
      <c r="G152" s="289"/>
      <c r="H152" s="341" t="s">
        <v>983</v>
      </c>
      <c r="I152" s="341" t="s">
        <v>925</v>
      </c>
      <c r="J152" s="341" t="s">
        <v>974</v>
      </c>
      <c r="K152" s="337"/>
    </row>
    <row r="153" s="1" customFormat="1" ht="15" customHeight="1">
      <c r="B153" s="314"/>
      <c r="C153" s="341" t="s">
        <v>871</v>
      </c>
      <c r="D153" s="289"/>
      <c r="E153" s="289"/>
      <c r="F153" s="342" t="s">
        <v>923</v>
      </c>
      <c r="G153" s="289"/>
      <c r="H153" s="341" t="s">
        <v>984</v>
      </c>
      <c r="I153" s="341" t="s">
        <v>925</v>
      </c>
      <c r="J153" s="341" t="s">
        <v>974</v>
      </c>
      <c r="K153" s="337"/>
    </row>
    <row r="154" s="1" customFormat="1" ht="15" customHeight="1">
      <c r="B154" s="314"/>
      <c r="C154" s="341" t="s">
        <v>928</v>
      </c>
      <c r="D154" s="289"/>
      <c r="E154" s="289"/>
      <c r="F154" s="342" t="s">
        <v>929</v>
      </c>
      <c r="G154" s="289"/>
      <c r="H154" s="341" t="s">
        <v>963</v>
      </c>
      <c r="I154" s="341" t="s">
        <v>925</v>
      </c>
      <c r="J154" s="341">
        <v>50</v>
      </c>
      <c r="K154" s="337"/>
    </row>
    <row r="155" s="1" customFormat="1" ht="15" customHeight="1">
      <c r="B155" s="314"/>
      <c r="C155" s="341" t="s">
        <v>931</v>
      </c>
      <c r="D155" s="289"/>
      <c r="E155" s="289"/>
      <c r="F155" s="342" t="s">
        <v>923</v>
      </c>
      <c r="G155" s="289"/>
      <c r="H155" s="341" t="s">
        <v>963</v>
      </c>
      <c r="I155" s="341" t="s">
        <v>933</v>
      </c>
      <c r="J155" s="341"/>
      <c r="K155" s="337"/>
    </row>
    <row r="156" s="1" customFormat="1" ht="15" customHeight="1">
      <c r="B156" s="314"/>
      <c r="C156" s="341" t="s">
        <v>942</v>
      </c>
      <c r="D156" s="289"/>
      <c r="E156" s="289"/>
      <c r="F156" s="342" t="s">
        <v>929</v>
      </c>
      <c r="G156" s="289"/>
      <c r="H156" s="341" t="s">
        <v>963</v>
      </c>
      <c r="I156" s="341" t="s">
        <v>925</v>
      </c>
      <c r="J156" s="341">
        <v>50</v>
      </c>
      <c r="K156" s="337"/>
    </row>
    <row r="157" s="1" customFormat="1" ht="15" customHeight="1">
      <c r="B157" s="314"/>
      <c r="C157" s="341" t="s">
        <v>950</v>
      </c>
      <c r="D157" s="289"/>
      <c r="E157" s="289"/>
      <c r="F157" s="342" t="s">
        <v>929</v>
      </c>
      <c r="G157" s="289"/>
      <c r="H157" s="341" t="s">
        <v>963</v>
      </c>
      <c r="I157" s="341" t="s">
        <v>925</v>
      </c>
      <c r="J157" s="341">
        <v>50</v>
      </c>
      <c r="K157" s="337"/>
    </row>
    <row r="158" s="1" customFormat="1" ht="15" customHeight="1">
      <c r="B158" s="314"/>
      <c r="C158" s="341" t="s">
        <v>948</v>
      </c>
      <c r="D158" s="289"/>
      <c r="E158" s="289"/>
      <c r="F158" s="342" t="s">
        <v>929</v>
      </c>
      <c r="G158" s="289"/>
      <c r="H158" s="341" t="s">
        <v>963</v>
      </c>
      <c r="I158" s="341" t="s">
        <v>925</v>
      </c>
      <c r="J158" s="341">
        <v>50</v>
      </c>
      <c r="K158" s="337"/>
    </row>
    <row r="159" s="1" customFormat="1" ht="15" customHeight="1">
      <c r="B159" s="314"/>
      <c r="C159" s="341" t="s">
        <v>102</v>
      </c>
      <c r="D159" s="289"/>
      <c r="E159" s="289"/>
      <c r="F159" s="342" t="s">
        <v>923</v>
      </c>
      <c r="G159" s="289"/>
      <c r="H159" s="341" t="s">
        <v>985</v>
      </c>
      <c r="I159" s="341" t="s">
        <v>925</v>
      </c>
      <c r="J159" s="341" t="s">
        <v>986</v>
      </c>
      <c r="K159" s="337"/>
    </row>
    <row r="160" s="1" customFormat="1" ht="15" customHeight="1">
      <c r="B160" s="314"/>
      <c r="C160" s="341" t="s">
        <v>987</v>
      </c>
      <c r="D160" s="289"/>
      <c r="E160" s="289"/>
      <c r="F160" s="342" t="s">
        <v>923</v>
      </c>
      <c r="G160" s="289"/>
      <c r="H160" s="341" t="s">
        <v>988</v>
      </c>
      <c r="I160" s="341" t="s">
        <v>958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989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917</v>
      </c>
      <c r="D166" s="304"/>
      <c r="E166" s="304"/>
      <c r="F166" s="304" t="s">
        <v>918</v>
      </c>
      <c r="G166" s="346"/>
      <c r="H166" s="347" t="s">
        <v>57</v>
      </c>
      <c r="I166" s="347" t="s">
        <v>60</v>
      </c>
      <c r="J166" s="304" t="s">
        <v>919</v>
      </c>
      <c r="K166" s="281"/>
    </row>
    <row r="167" s="1" customFormat="1" ht="17.25" customHeight="1">
      <c r="B167" s="282"/>
      <c r="C167" s="306" t="s">
        <v>920</v>
      </c>
      <c r="D167" s="306"/>
      <c r="E167" s="306"/>
      <c r="F167" s="307" t="s">
        <v>921</v>
      </c>
      <c r="G167" s="348"/>
      <c r="H167" s="349"/>
      <c r="I167" s="349"/>
      <c r="J167" s="306" t="s">
        <v>922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926</v>
      </c>
      <c r="D169" s="289"/>
      <c r="E169" s="289"/>
      <c r="F169" s="312" t="s">
        <v>923</v>
      </c>
      <c r="G169" s="289"/>
      <c r="H169" s="289" t="s">
        <v>963</v>
      </c>
      <c r="I169" s="289" t="s">
        <v>925</v>
      </c>
      <c r="J169" s="289">
        <v>120</v>
      </c>
      <c r="K169" s="337"/>
    </row>
    <row r="170" s="1" customFormat="1" ht="15" customHeight="1">
      <c r="B170" s="314"/>
      <c r="C170" s="289" t="s">
        <v>972</v>
      </c>
      <c r="D170" s="289"/>
      <c r="E170" s="289"/>
      <c r="F170" s="312" t="s">
        <v>923</v>
      </c>
      <c r="G170" s="289"/>
      <c r="H170" s="289" t="s">
        <v>973</v>
      </c>
      <c r="I170" s="289" t="s">
        <v>925</v>
      </c>
      <c r="J170" s="289" t="s">
        <v>974</v>
      </c>
      <c r="K170" s="337"/>
    </row>
    <row r="171" s="1" customFormat="1" ht="15" customHeight="1">
      <c r="B171" s="314"/>
      <c r="C171" s="289" t="s">
        <v>871</v>
      </c>
      <c r="D171" s="289"/>
      <c r="E171" s="289"/>
      <c r="F171" s="312" t="s">
        <v>923</v>
      </c>
      <c r="G171" s="289"/>
      <c r="H171" s="289" t="s">
        <v>990</v>
      </c>
      <c r="I171" s="289" t="s">
        <v>925</v>
      </c>
      <c r="J171" s="289" t="s">
        <v>974</v>
      </c>
      <c r="K171" s="337"/>
    </row>
    <row r="172" s="1" customFormat="1" ht="15" customHeight="1">
      <c r="B172" s="314"/>
      <c r="C172" s="289" t="s">
        <v>928</v>
      </c>
      <c r="D172" s="289"/>
      <c r="E172" s="289"/>
      <c r="F172" s="312" t="s">
        <v>929</v>
      </c>
      <c r="G172" s="289"/>
      <c r="H172" s="289" t="s">
        <v>990</v>
      </c>
      <c r="I172" s="289" t="s">
        <v>925</v>
      </c>
      <c r="J172" s="289">
        <v>50</v>
      </c>
      <c r="K172" s="337"/>
    </row>
    <row r="173" s="1" customFormat="1" ht="15" customHeight="1">
      <c r="B173" s="314"/>
      <c r="C173" s="289" t="s">
        <v>931</v>
      </c>
      <c r="D173" s="289"/>
      <c r="E173" s="289"/>
      <c r="F173" s="312" t="s">
        <v>923</v>
      </c>
      <c r="G173" s="289"/>
      <c r="H173" s="289" t="s">
        <v>990</v>
      </c>
      <c r="I173" s="289" t="s">
        <v>933</v>
      </c>
      <c r="J173" s="289"/>
      <c r="K173" s="337"/>
    </row>
    <row r="174" s="1" customFormat="1" ht="15" customHeight="1">
      <c r="B174" s="314"/>
      <c r="C174" s="289" t="s">
        <v>942</v>
      </c>
      <c r="D174" s="289"/>
      <c r="E174" s="289"/>
      <c r="F174" s="312" t="s">
        <v>929</v>
      </c>
      <c r="G174" s="289"/>
      <c r="H174" s="289" t="s">
        <v>990</v>
      </c>
      <c r="I174" s="289" t="s">
        <v>925</v>
      </c>
      <c r="J174" s="289">
        <v>50</v>
      </c>
      <c r="K174" s="337"/>
    </row>
    <row r="175" s="1" customFormat="1" ht="15" customHeight="1">
      <c r="B175" s="314"/>
      <c r="C175" s="289" t="s">
        <v>950</v>
      </c>
      <c r="D175" s="289"/>
      <c r="E175" s="289"/>
      <c r="F175" s="312" t="s">
        <v>929</v>
      </c>
      <c r="G175" s="289"/>
      <c r="H175" s="289" t="s">
        <v>990</v>
      </c>
      <c r="I175" s="289" t="s">
        <v>925</v>
      </c>
      <c r="J175" s="289">
        <v>50</v>
      </c>
      <c r="K175" s="337"/>
    </row>
    <row r="176" s="1" customFormat="1" ht="15" customHeight="1">
      <c r="B176" s="314"/>
      <c r="C176" s="289" t="s">
        <v>948</v>
      </c>
      <c r="D176" s="289"/>
      <c r="E176" s="289"/>
      <c r="F176" s="312" t="s">
        <v>929</v>
      </c>
      <c r="G176" s="289"/>
      <c r="H176" s="289" t="s">
        <v>990</v>
      </c>
      <c r="I176" s="289" t="s">
        <v>925</v>
      </c>
      <c r="J176" s="289">
        <v>50</v>
      </c>
      <c r="K176" s="337"/>
    </row>
    <row r="177" s="1" customFormat="1" ht="15" customHeight="1">
      <c r="B177" s="314"/>
      <c r="C177" s="289" t="s">
        <v>107</v>
      </c>
      <c r="D177" s="289"/>
      <c r="E177" s="289"/>
      <c r="F177" s="312" t="s">
        <v>923</v>
      </c>
      <c r="G177" s="289"/>
      <c r="H177" s="289" t="s">
        <v>991</v>
      </c>
      <c r="I177" s="289" t="s">
        <v>992</v>
      </c>
      <c r="J177" s="289"/>
      <c r="K177" s="337"/>
    </row>
    <row r="178" s="1" customFormat="1" ht="15" customHeight="1">
      <c r="B178" s="314"/>
      <c r="C178" s="289" t="s">
        <v>60</v>
      </c>
      <c r="D178" s="289"/>
      <c r="E178" s="289"/>
      <c r="F178" s="312" t="s">
        <v>923</v>
      </c>
      <c r="G178" s="289"/>
      <c r="H178" s="289" t="s">
        <v>993</v>
      </c>
      <c r="I178" s="289" t="s">
        <v>994</v>
      </c>
      <c r="J178" s="289">
        <v>1</v>
      </c>
      <c r="K178" s="337"/>
    </row>
    <row r="179" s="1" customFormat="1" ht="15" customHeight="1">
      <c r="B179" s="314"/>
      <c r="C179" s="289" t="s">
        <v>56</v>
      </c>
      <c r="D179" s="289"/>
      <c r="E179" s="289"/>
      <c r="F179" s="312" t="s">
        <v>923</v>
      </c>
      <c r="G179" s="289"/>
      <c r="H179" s="289" t="s">
        <v>995</v>
      </c>
      <c r="I179" s="289" t="s">
        <v>925</v>
      </c>
      <c r="J179" s="289">
        <v>20</v>
      </c>
      <c r="K179" s="337"/>
    </row>
    <row r="180" s="1" customFormat="1" ht="15" customHeight="1">
      <c r="B180" s="314"/>
      <c r="C180" s="289" t="s">
        <v>57</v>
      </c>
      <c r="D180" s="289"/>
      <c r="E180" s="289"/>
      <c r="F180" s="312" t="s">
        <v>923</v>
      </c>
      <c r="G180" s="289"/>
      <c r="H180" s="289" t="s">
        <v>996</v>
      </c>
      <c r="I180" s="289" t="s">
        <v>925</v>
      </c>
      <c r="J180" s="289">
        <v>255</v>
      </c>
      <c r="K180" s="337"/>
    </row>
    <row r="181" s="1" customFormat="1" ht="15" customHeight="1">
      <c r="B181" s="314"/>
      <c r="C181" s="289" t="s">
        <v>108</v>
      </c>
      <c r="D181" s="289"/>
      <c r="E181" s="289"/>
      <c r="F181" s="312" t="s">
        <v>923</v>
      </c>
      <c r="G181" s="289"/>
      <c r="H181" s="289" t="s">
        <v>887</v>
      </c>
      <c r="I181" s="289" t="s">
        <v>925</v>
      </c>
      <c r="J181" s="289">
        <v>10</v>
      </c>
      <c r="K181" s="337"/>
    </row>
    <row r="182" s="1" customFormat="1" ht="15" customHeight="1">
      <c r="B182" s="314"/>
      <c r="C182" s="289" t="s">
        <v>109</v>
      </c>
      <c r="D182" s="289"/>
      <c r="E182" s="289"/>
      <c r="F182" s="312" t="s">
        <v>923</v>
      </c>
      <c r="G182" s="289"/>
      <c r="H182" s="289" t="s">
        <v>997</v>
      </c>
      <c r="I182" s="289" t="s">
        <v>958</v>
      </c>
      <c r="J182" s="289"/>
      <c r="K182" s="337"/>
    </row>
    <row r="183" s="1" customFormat="1" ht="15" customHeight="1">
      <c r="B183" s="314"/>
      <c r="C183" s="289" t="s">
        <v>998</v>
      </c>
      <c r="D183" s="289"/>
      <c r="E183" s="289"/>
      <c r="F183" s="312" t="s">
        <v>923</v>
      </c>
      <c r="G183" s="289"/>
      <c r="H183" s="289" t="s">
        <v>999</v>
      </c>
      <c r="I183" s="289" t="s">
        <v>958</v>
      </c>
      <c r="J183" s="289"/>
      <c r="K183" s="337"/>
    </row>
    <row r="184" s="1" customFormat="1" ht="15" customHeight="1">
      <c r="B184" s="314"/>
      <c r="C184" s="289" t="s">
        <v>987</v>
      </c>
      <c r="D184" s="289"/>
      <c r="E184" s="289"/>
      <c r="F184" s="312" t="s">
        <v>923</v>
      </c>
      <c r="G184" s="289"/>
      <c r="H184" s="289" t="s">
        <v>1000</v>
      </c>
      <c r="I184" s="289" t="s">
        <v>958</v>
      </c>
      <c r="J184" s="289"/>
      <c r="K184" s="337"/>
    </row>
    <row r="185" s="1" customFormat="1" ht="15" customHeight="1">
      <c r="B185" s="314"/>
      <c r="C185" s="289" t="s">
        <v>111</v>
      </c>
      <c r="D185" s="289"/>
      <c r="E185" s="289"/>
      <c r="F185" s="312" t="s">
        <v>929</v>
      </c>
      <c r="G185" s="289"/>
      <c r="H185" s="289" t="s">
        <v>1001</v>
      </c>
      <c r="I185" s="289" t="s">
        <v>925</v>
      </c>
      <c r="J185" s="289">
        <v>50</v>
      </c>
      <c r="K185" s="337"/>
    </row>
    <row r="186" s="1" customFormat="1" ht="15" customHeight="1">
      <c r="B186" s="314"/>
      <c r="C186" s="289" t="s">
        <v>1002</v>
      </c>
      <c r="D186" s="289"/>
      <c r="E186" s="289"/>
      <c r="F186" s="312" t="s">
        <v>929</v>
      </c>
      <c r="G186" s="289"/>
      <c r="H186" s="289" t="s">
        <v>1003</v>
      </c>
      <c r="I186" s="289" t="s">
        <v>1004</v>
      </c>
      <c r="J186" s="289"/>
      <c r="K186" s="337"/>
    </row>
    <row r="187" s="1" customFormat="1" ht="15" customHeight="1">
      <c r="B187" s="314"/>
      <c r="C187" s="289" t="s">
        <v>1005</v>
      </c>
      <c r="D187" s="289"/>
      <c r="E187" s="289"/>
      <c r="F187" s="312" t="s">
        <v>929</v>
      </c>
      <c r="G187" s="289"/>
      <c r="H187" s="289" t="s">
        <v>1006</v>
      </c>
      <c r="I187" s="289" t="s">
        <v>1004</v>
      </c>
      <c r="J187" s="289"/>
      <c r="K187" s="337"/>
    </row>
    <row r="188" s="1" customFormat="1" ht="15" customHeight="1">
      <c r="B188" s="314"/>
      <c r="C188" s="289" t="s">
        <v>1007</v>
      </c>
      <c r="D188" s="289"/>
      <c r="E188" s="289"/>
      <c r="F188" s="312" t="s">
        <v>929</v>
      </c>
      <c r="G188" s="289"/>
      <c r="H188" s="289" t="s">
        <v>1008</v>
      </c>
      <c r="I188" s="289" t="s">
        <v>1004</v>
      </c>
      <c r="J188" s="289"/>
      <c r="K188" s="337"/>
    </row>
    <row r="189" s="1" customFormat="1" ht="15" customHeight="1">
      <c r="B189" s="314"/>
      <c r="C189" s="350" t="s">
        <v>1009</v>
      </c>
      <c r="D189" s="289"/>
      <c r="E189" s="289"/>
      <c r="F189" s="312" t="s">
        <v>929</v>
      </c>
      <c r="G189" s="289"/>
      <c r="H189" s="289" t="s">
        <v>1010</v>
      </c>
      <c r="I189" s="289" t="s">
        <v>1011</v>
      </c>
      <c r="J189" s="351" t="s">
        <v>1012</v>
      </c>
      <c r="K189" s="337"/>
    </row>
    <row r="190" s="1" customFormat="1" ht="15" customHeight="1">
      <c r="B190" s="314"/>
      <c r="C190" s="350" t="s">
        <v>45</v>
      </c>
      <c r="D190" s="289"/>
      <c r="E190" s="289"/>
      <c r="F190" s="312" t="s">
        <v>923</v>
      </c>
      <c r="G190" s="289"/>
      <c r="H190" s="286" t="s">
        <v>1013</v>
      </c>
      <c r="I190" s="289" t="s">
        <v>1014</v>
      </c>
      <c r="J190" s="289"/>
      <c r="K190" s="337"/>
    </row>
    <row r="191" s="1" customFormat="1" ht="15" customHeight="1">
      <c r="B191" s="314"/>
      <c r="C191" s="350" t="s">
        <v>1015</v>
      </c>
      <c r="D191" s="289"/>
      <c r="E191" s="289"/>
      <c r="F191" s="312" t="s">
        <v>923</v>
      </c>
      <c r="G191" s="289"/>
      <c r="H191" s="289" t="s">
        <v>1016</v>
      </c>
      <c r="I191" s="289" t="s">
        <v>958</v>
      </c>
      <c r="J191" s="289"/>
      <c r="K191" s="337"/>
    </row>
    <row r="192" s="1" customFormat="1" ht="15" customHeight="1">
      <c r="B192" s="314"/>
      <c r="C192" s="350" t="s">
        <v>1017</v>
      </c>
      <c r="D192" s="289"/>
      <c r="E192" s="289"/>
      <c r="F192" s="312" t="s">
        <v>923</v>
      </c>
      <c r="G192" s="289"/>
      <c r="H192" s="289" t="s">
        <v>1018</v>
      </c>
      <c r="I192" s="289" t="s">
        <v>958</v>
      </c>
      <c r="J192" s="289"/>
      <c r="K192" s="337"/>
    </row>
    <row r="193" s="1" customFormat="1" ht="15" customHeight="1">
      <c r="B193" s="314"/>
      <c r="C193" s="350" t="s">
        <v>1019</v>
      </c>
      <c r="D193" s="289"/>
      <c r="E193" s="289"/>
      <c r="F193" s="312" t="s">
        <v>929</v>
      </c>
      <c r="G193" s="289"/>
      <c r="H193" s="289" t="s">
        <v>1020</v>
      </c>
      <c r="I193" s="289" t="s">
        <v>958</v>
      </c>
      <c r="J193" s="289"/>
      <c r="K193" s="337"/>
    </row>
    <row r="194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297"/>
      <c r="C197" s="297"/>
      <c r="D197" s="297"/>
      <c r="E197" s="297"/>
      <c r="F197" s="297"/>
      <c r="G197" s="297"/>
      <c r="H197" s="297"/>
      <c r="I197" s="297"/>
      <c r="J197" s="297"/>
      <c r="K197" s="297"/>
    </row>
    <row r="198" s="1" customFormat="1" ht="13.5">
      <c r="B198" s="276"/>
      <c r="C198" s="277"/>
      <c r="D198" s="277"/>
      <c r="E198" s="277"/>
      <c r="F198" s="277"/>
      <c r="G198" s="277"/>
      <c r="H198" s="277"/>
      <c r="I198" s="277"/>
      <c r="J198" s="277"/>
      <c r="K198" s="278"/>
    </row>
    <row r="199" s="1" customFormat="1" ht="21">
      <c r="B199" s="279"/>
      <c r="C199" s="280" t="s">
        <v>1021</v>
      </c>
      <c r="D199" s="280"/>
      <c r="E199" s="280"/>
      <c r="F199" s="280"/>
      <c r="G199" s="280"/>
      <c r="H199" s="280"/>
      <c r="I199" s="280"/>
      <c r="J199" s="280"/>
      <c r="K199" s="281"/>
    </row>
    <row r="200" s="1" customFormat="1" ht="25.5" customHeight="1">
      <c r="B200" s="279"/>
      <c r="C200" s="353" t="s">
        <v>1022</v>
      </c>
      <c r="D200" s="353"/>
      <c r="E200" s="353"/>
      <c r="F200" s="353" t="s">
        <v>1023</v>
      </c>
      <c r="G200" s="354"/>
      <c r="H200" s="353" t="s">
        <v>1024</v>
      </c>
      <c r="I200" s="353"/>
      <c r="J200" s="353"/>
      <c r="K200" s="281"/>
    </row>
    <row r="20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="1" customFormat="1" ht="15" customHeight="1">
      <c r="B202" s="314"/>
      <c r="C202" s="289" t="s">
        <v>1014</v>
      </c>
      <c r="D202" s="289"/>
      <c r="E202" s="289"/>
      <c r="F202" s="312" t="s">
        <v>46</v>
      </c>
      <c r="G202" s="289"/>
      <c r="H202" s="289" t="s">
        <v>1025</v>
      </c>
      <c r="I202" s="289"/>
      <c r="J202" s="289"/>
      <c r="K202" s="337"/>
    </row>
    <row r="203" s="1" customFormat="1" ht="15" customHeight="1">
      <c r="B203" s="314"/>
      <c r="C203" s="289"/>
      <c r="D203" s="289"/>
      <c r="E203" s="289"/>
      <c r="F203" s="312" t="s">
        <v>47</v>
      </c>
      <c r="G203" s="289"/>
      <c r="H203" s="289" t="s">
        <v>1026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50</v>
      </c>
      <c r="G204" s="289"/>
      <c r="H204" s="289" t="s">
        <v>1027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48</v>
      </c>
      <c r="G205" s="289"/>
      <c r="H205" s="289" t="s">
        <v>1028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49</v>
      </c>
      <c r="G206" s="289"/>
      <c r="H206" s="289" t="s">
        <v>1029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/>
      <c r="G207" s="289"/>
      <c r="H207" s="289"/>
      <c r="I207" s="289"/>
      <c r="J207" s="289"/>
      <c r="K207" s="337"/>
    </row>
    <row r="208" s="1" customFormat="1" ht="15" customHeight="1">
      <c r="B208" s="314"/>
      <c r="C208" s="289" t="s">
        <v>970</v>
      </c>
      <c r="D208" s="289"/>
      <c r="E208" s="289"/>
      <c r="F208" s="312" t="s">
        <v>82</v>
      </c>
      <c r="G208" s="289"/>
      <c r="H208" s="289" t="s">
        <v>1030</v>
      </c>
      <c r="I208" s="289"/>
      <c r="J208" s="289"/>
      <c r="K208" s="337"/>
    </row>
    <row r="209" s="1" customFormat="1" ht="15" customHeight="1">
      <c r="B209" s="314"/>
      <c r="C209" s="289"/>
      <c r="D209" s="289"/>
      <c r="E209" s="289"/>
      <c r="F209" s="312" t="s">
        <v>865</v>
      </c>
      <c r="G209" s="289"/>
      <c r="H209" s="289" t="s">
        <v>866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863</v>
      </c>
      <c r="G210" s="289"/>
      <c r="H210" s="289" t="s">
        <v>1031</v>
      </c>
      <c r="I210" s="289"/>
      <c r="J210" s="289"/>
      <c r="K210" s="337"/>
    </row>
    <row r="211" s="1" customFormat="1" ht="15" customHeight="1">
      <c r="B211" s="355"/>
      <c r="C211" s="289"/>
      <c r="D211" s="289"/>
      <c r="E211" s="289"/>
      <c r="F211" s="312" t="s">
        <v>867</v>
      </c>
      <c r="G211" s="350"/>
      <c r="H211" s="341" t="s">
        <v>868</v>
      </c>
      <c r="I211" s="341"/>
      <c r="J211" s="341"/>
      <c r="K211" s="356"/>
    </row>
    <row r="212" s="1" customFormat="1" ht="15" customHeight="1">
      <c r="B212" s="355"/>
      <c r="C212" s="289"/>
      <c r="D212" s="289"/>
      <c r="E212" s="289"/>
      <c r="F212" s="312" t="s">
        <v>869</v>
      </c>
      <c r="G212" s="350"/>
      <c r="H212" s="341" t="s">
        <v>1032</v>
      </c>
      <c r="I212" s="341"/>
      <c r="J212" s="341"/>
      <c r="K212" s="356"/>
    </row>
    <row r="213" s="1" customFormat="1" ht="15" customHeight="1">
      <c r="B213" s="355"/>
      <c r="C213" s="289"/>
      <c r="D213" s="289"/>
      <c r="E213" s="289"/>
      <c r="F213" s="312"/>
      <c r="G213" s="350"/>
      <c r="H213" s="341"/>
      <c r="I213" s="341"/>
      <c r="J213" s="341"/>
      <c r="K213" s="356"/>
    </row>
    <row r="214" s="1" customFormat="1" ht="15" customHeight="1">
      <c r="B214" s="355"/>
      <c r="C214" s="289" t="s">
        <v>994</v>
      </c>
      <c r="D214" s="289"/>
      <c r="E214" s="289"/>
      <c r="F214" s="312">
        <v>1</v>
      </c>
      <c r="G214" s="350"/>
      <c r="H214" s="341" t="s">
        <v>1033</v>
      </c>
      <c r="I214" s="341"/>
      <c r="J214" s="341"/>
      <c r="K214" s="356"/>
    </row>
    <row r="215" s="1" customFormat="1" ht="15" customHeight="1">
      <c r="B215" s="355"/>
      <c r="C215" s="289"/>
      <c r="D215" s="289"/>
      <c r="E215" s="289"/>
      <c r="F215" s="312">
        <v>2</v>
      </c>
      <c r="G215" s="350"/>
      <c r="H215" s="341" t="s">
        <v>1034</v>
      </c>
      <c r="I215" s="341"/>
      <c r="J215" s="341"/>
      <c r="K215" s="356"/>
    </row>
    <row r="216" s="1" customFormat="1" ht="15" customHeight="1">
      <c r="B216" s="355"/>
      <c r="C216" s="289"/>
      <c r="D216" s="289"/>
      <c r="E216" s="289"/>
      <c r="F216" s="312">
        <v>3</v>
      </c>
      <c r="G216" s="350"/>
      <c r="H216" s="341" t="s">
        <v>1035</v>
      </c>
      <c r="I216" s="341"/>
      <c r="J216" s="341"/>
      <c r="K216" s="356"/>
    </row>
    <row r="217" s="1" customFormat="1" ht="15" customHeight="1">
      <c r="B217" s="355"/>
      <c r="C217" s="289"/>
      <c r="D217" s="289"/>
      <c r="E217" s="289"/>
      <c r="F217" s="312">
        <v>4</v>
      </c>
      <c r="G217" s="350"/>
      <c r="H217" s="341" t="s">
        <v>1036</v>
      </c>
      <c r="I217" s="341"/>
      <c r="J217" s="341"/>
      <c r="K217" s="356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Komendová Denisa</dc:creator>
  <cp:lastModifiedBy>Komendová Denisa</cp:lastModifiedBy>
  <dcterms:created xsi:type="dcterms:W3CDTF">2023-11-23T14:04:26Z</dcterms:created>
  <dcterms:modified xsi:type="dcterms:W3CDTF">2023-11-23T14:04:35Z</dcterms:modified>
</cp:coreProperties>
</file>